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üldöttgyűlések\2020\KGY dokumentumok\"/>
    </mc:Choice>
  </mc:AlternateContent>
  <bookViews>
    <workbookView xWindow="0" yWindow="0" windowWidth="19200" windowHeight="6470" activeTab="5"/>
  </bookViews>
  <sheets>
    <sheet name="fedlap" sheetId="2" r:id="rId1"/>
    <sheet name="Összegző" sheetId="15" r:id="rId2"/>
    <sheet name="Bevételek" sheetId="10" r:id="rId3"/>
    <sheet name="Költségek" sheetId="9" r:id="rId4"/>
    <sheet name="Titkárság költségei" sheetId="11" r:id="rId5"/>
    <sheet name="Pályázatok költségei" sheetId="12" r:id="rId6"/>
  </sheets>
  <definedNames>
    <definedName name="_xlnm.Print_Titles" localSheetId="3">Költségek!$1:$4</definedName>
    <definedName name="_xlnm.Print_Titles" localSheetId="5">'Pályázatok költségei'!$1:$3</definedName>
    <definedName name="_xlnm.Print_Titles" localSheetId="4">'Titkárság költségei'!$1:$3</definedName>
    <definedName name="_xlnm.Print_Area" localSheetId="2">Bevételek!$A$1:$E$25</definedName>
    <definedName name="_xlnm.Print_Area" localSheetId="0">fedlap!$A$5:$AG$60</definedName>
    <definedName name="_xlnm.Print_Area" localSheetId="3">Költségek!$A$1:$E$86</definedName>
    <definedName name="_xlnm.Print_Area" localSheetId="5">'Pályázatok költségei'!$A$1:$C$85</definedName>
    <definedName name="_xlnm.Print_Area" localSheetId="4">'Titkárság költségei'!$A$1:$C$85</definedName>
  </definedNames>
  <calcPr calcId="162913"/>
</workbook>
</file>

<file path=xl/calcChain.xml><?xml version="1.0" encoding="utf-8"?>
<calcChain xmlns="http://schemas.openxmlformats.org/spreadsheetml/2006/main">
  <c r="B34" i="15" l="1"/>
  <c r="C85" i="11" l="1"/>
  <c r="C24" i="9" l="1"/>
  <c r="E9" i="10" l="1"/>
  <c r="B17" i="15" l="1"/>
  <c r="C37" i="12" l="1"/>
  <c r="D70" i="9" l="1"/>
  <c r="D37" i="9"/>
  <c r="C25" i="12"/>
  <c r="D32" i="9"/>
  <c r="D86" i="9"/>
  <c r="D85" i="9"/>
  <c r="D84" i="9"/>
  <c r="D83" i="9"/>
  <c r="D82" i="9"/>
  <c r="D80" i="9"/>
  <c r="D79" i="9"/>
  <c r="D78" i="9"/>
  <c r="D77" i="9"/>
  <c r="D75" i="9"/>
  <c r="D73" i="9"/>
  <c r="D74" i="9"/>
  <c r="D72" i="9"/>
  <c r="D68" i="9"/>
  <c r="D69" i="9"/>
  <c r="D65" i="9"/>
  <c r="D66" i="9"/>
  <c r="D67" i="9"/>
  <c r="D64" i="9"/>
  <c r="D59" i="9"/>
  <c r="D60" i="9"/>
  <c r="D61" i="9"/>
  <c r="D56" i="9"/>
  <c r="D52" i="9"/>
  <c r="D53" i="9"/>
  <c r="D51" i="9"/>
  <c r="D49" i="9"/>
  <c r="D48" i="9"/>
  <c r="D46" i="9"/>
  <c r="D43" i="9"/>
  <c r="D44" i="9"/>
  <c r="D45" i="9"/>
  <c r="D42" i="9"/>
  <c r="D40" i="9"/>
  <c r="D39" i="9"/>
  <c r="D35" i="9"/>
  <c r="D36" i="9"/>
  <c r="D31" i="9"/>
  <c r="D33" i="9"/>
  <c r="D34" i="9"/>
  <c r="D30" i="9"/>
  <c r="C75" i="12"/>
  <c r="C9" i="12"/>
  <c r="C6" i="12" s="1"/>
  <c r="C80" i="12"/>
  <c r="C70" i="12"/>
  <c r="C62" i="12"/>
  <c r="D58" i="9"/>
  <c r="D57" i="9"/>
  <c r="C54" i="12"/>
  <c r="C49" i="12"/>
  <c r="C46" i="12" s="1"/>
  <c r="C40" i="12"/>
  <c r="C22" i="12"/>
  <c r="C17" i="12"/>
  <c r="C46" i="9"/>
  <c r="C75" i="9"/>
  <c r="C70" i="9"/>
  <c r="C68" i="9"/>
  <c r="C69" i="9"/>
  <c r="C61" i="9"/>
  <c r="C60" i="9"/>
  <c r="C53" i="9"/>
  <c r="C52" i="9"/>
  <c r="C51" i="9"/>
  <c r="C48" i="9"/>
  <c r="C40" i="11"/>
  <c r="C45" i="9"/>
  <c r="C37" i="9"/>
  <c r="C36" i="9"/>
  <c r="C31" i="9"/>
  <c r="C25" i="9"/>
  <c r="C22" i="11"/>
  <c r="C22" i="9"/>
  <c r="C17" i="9"/>
  <c r="C15" i="9"/>
  <c r="C14" i="9"/>
  <c r="C13" i="9"/>
  <c r="C12" i="9"/>
  <c r="C11" i="9"/>
  <c r="C9" i="9"/>
  <c r="C8" i="9"/>
  <c r="C28" i="12" l="1"/>
  <c r="C15" i="12" s="1"/>
  <c r="C5" i="12" s="1"/>
  <c r="C61" i="12"/>
  <c r="C53" i="12" s="1"/>
  <c r="C4" i="12" l="1"/>
  <c r="E25" i="9" l="1"/>
  <c r="E24" i="9"/>
  <c r="D23" i="9"/>
  <c r="C23" i="9"/>
  <c r="E45" i="9"/>
  <c r="C10" i="9"/>
  <c r="E23" i="9" l="1"/>
  <c r="E15" i="10"/>
  <c r="E16" i="10"/>
  <c r="D9" i="9" l="1"/>
  <c r="D8" i="9"/>
  <c r="D15" i="9"/>
  <c r="D14" i="9"/>
  <c r="D13" i="9"/>
  <c r="D12" i="9"/>
  <c r="D11" i="9"/>
  <c r="D17" i="9"/>
  <c r="D22" i="9"/>
  <c r="D21" i="9"/>
  <c r="D20" i="9"/>
  <c r="D19" i="9"/>
  <c r="D28" i="9"/>
  <c r="D27" i="9"/>
  <c r="D50" i="9" l="1"/>
  <c r="D41" i="9"/>
  <c r="D10" i="9"/>
  <c r="C21" i="9"/>
  <c r="C28" i="9"/>
  <c r="C27" i="9"/>
  <c r="C35" i="9"/>
  <c r="C34" i="9"/>
  <c r="C33" i="9"/>
  <c r="C32" i="9"/>
  <c r="C30" i="9"/>
  <c r="C40" i="9"/>
  <c r="C44" i="9"/>
  <c r="C43" i="9"/>
  <c r="C42" i="9"/>
  <c r="C49" i="9"/>
  <c r="C59" i="9"/>
  <c r="C74" i="9"/>
  <c r="C73" i="9"/>
  <c r="C72" i="9"/>
  <c r="C80" i="9"/>
  <c r="C79" i="9"/>
  <c r="C78" i="9"/>
  <c r="C77" i="9"/>
  <c r="C85" i="9"/>
  <c r="C84" i="9"/>
  <c r="C83" i="9"/>
  <c r="C20" i="9"/>
  <c r="C86" i="9"/>
  <c r="E86" i="9" s="1"/>
  <c r="C19" i="9"/>
  <c r="C82" i="9"/>
  <c r="C41" i="9" l="1"/>
  <c r="D7" i="9"/>
  <c r="C39" i="9" l="1"/>
  <c r="E39" i="9" s="1"/>
  <c r="C64" i="9"/>
  <c r="E64" i="9" s="1"/>
  <c r="C67" i="9"/>
  <c r="E67" i="9" s="1"/>
  <c r="E69" i="9"/>
  <c r="C58" i="9"/>
  <c r="E58" i="9" s="1"/>
  <c r="C57" i="9"/>
  <c r="E57" i="9" s="1"/>
  <c r="E25" i="10"/>
  <c r="E24" i="10"/>
  <c r="E23" i="10"/>
  <c r="E22" i="10"/>
  <c r="E21" i="10"/>
  <c r="E19" i="10"/>
  <c r="E18" i="10"/>
  <c r="E17" i="10"/>
  <c r="E13" i="10"/>
  <c r="E12" i="10"/>
  <c r="E10" i="10"/>
  <c r="E8" i="10"/>
  <c r="E7" i="10"/>
  <c r="D6" i="10"/>
  <c r="D11" i="10"/>
  <c r="D14" i="10"/>
  <c r="D20" i="10"/>
  <c r="C20" i="10"/>
  <c r="C14" i="10"/>
  <c r="C11" i="10"/>
  <c r="C6" i="10"/>
  <c r="E30" i="9"/>
  <c r="C80" i="11"/>
  <c r="C75" i="11"/>
  <c r="C49" i="11"/>
  <c r="C46" i="11" s="1"/>
  <c r="C28" i="11"/>
  <c r="C25" i="11"/>
  <c r="C17" i="11"/>
  <c r="C9" i="11"/>
  <c r="C6" i="11" s="1"/>
  <c r="E85" i="9"/>
  <c r="E84" i="9"/>
  <c r="E83" i="9"/>
  <c r="E82" i="9"/>
  <c r="E80" i="9"/>
  <c r="E79" i="9"/>
  <c r="E78" i="9"/>
  <c r="E77" i="9"/>
  <c r="E75" i="9"/>
  <c r="E74" i="9"/>
  <c r="E73" i="9"/>
  <c r="E72" i="9"/>
  <c r="E70" i="9"/>
  <c r="E68" i="9"/>
  <c r="E61" i="9"/>
  <c r="E60" i="9"/>
  <c r="E59" i="9"/>
  <c r="E53" i="9"/>
  <c r="E52" i="9"/>
  <c r="E51" i="9"/>
  <c r="E49" i="9"/>
  <c r="E48" i="9"/>
  <c r="E46" i="9"/>
  <c r="E44" i="9"/>
  <c r="E43" i="9"/>
  <c r="E42" i="9"/>
  <c r="E40" i="9"/>
  <c r="E37" i="9"/>
  <c r="E36" i="9"/>
  <c r="E35" i="9"/>
  <c r="E34" i="9"/>
  <c r="E33" i="9"/>
  <c r="E32" i="9"/>
  <c r="E31" i="9"/>
  <c r="E28" i="9"/>
  <c r="E27" i="9"/>
  <c r="E22" i="9"/>
  <c r="E21" i="9"/>
  <c r="E20" i="9"/>
  <c r="E19" i="9"/>
  <c r="E15" i="9"/>
  <c r="E14" i="9"/>
  <c r="E13" i="9"/>
  <c r="E12" i="9"/>
  <c r="E11" i="9"/>
  <c r="E9" i="9"/>
  <c r="E8" i="9"/>
  <c r="C7" i="9"/>
  <c r="D18" i="9"/>
  <c r="C18" i="9"/>
  <c r="D26" i="9"/>
  <c r="C29" i="9"/>
  <c r="D38" i="9"/>
  <c r="C50" i="9"/>
  <c r="C47" i="9" s="1"/>
  <c r="D47" i="9"/>
  <c r="D55" i="9"/>
  <c r="D63" i="9"/>
  <c r="D71" i="9"/>
  <c r="C71" i="9"/>
  <c r="D76" i="9"/>
  <c r="C76" i="9"/>
  <c r="D81" i="9"/>
  <c r="C81" i="9"/>
  <c r="C65" i="9" l="1"/>
  <c r="E65" i="9" s="1"/>
  <c r="C66" i="9"/>
  <c r="E66" i="9" s="1"/>
  <c r="E41" i="9"/>
  <c r="C37" i="11"/>
  <c r="C15" i="11" s="1"/>
  <c r="C5" i="11" s="1"/>
  <c r="C38" i="9"/>
  <c r="E26" i="9"/>
  <c r="E71" i="9"/>
  <c r="C54" i="11"/>
  <c r="C56" i="9"/>
  <c r="C55" i="9" s="1"/>
  <c r="E11" i="10"/>
  <c r="E20" i="10"/>
  <c r="D62" i="9"/>
  <c r="D54" i="9" s="1"/>
  <c r="E81" i="9"/>
  <c r="E29" i="9"/>
  <c r="D29" i="9"/>
  <c r="E38" i="9"/>
  <c r="E10" i="9"/>
  <c r="E7" i="9" s="1"/>
  <c r="E18" i="9"/>
  <c r="E50" i="9"/>
  <c r="E47" i="9" s="1"/>
  <c r="E76" i="9"/>
  <c r="D5" i="10"/>
  <c r="C4" i="15" s="1"/>
  <c r="E14" i="10"/>
  <c r="E6" i="10"/>
  <c r="C70" i="11"/>
  <c r="C5" i="10"/>
  <c r="B4" i="15" s="1"/>
  <c r="C26" i="9"/>
  <c r="E63" i="9" l="1"/>
  <c r="E62" i="9" s="1"/>
  <c r="C61" i="11"/>
  <c r="C53" i="11" s="1"/>
  <c r="C4" i="11" s="1"/>
  <c r="C63" i="9"/>
  <c r="C62" i="9" s="1"/>
  <c r="C54" i="9" s="1"/>
  <c r="E56" i="9"/>
  <c r="E55" i="9" s="1"/>
  <c r="D4" i="15"/>
  <c r="E5" i="10"/>
  <c r="B11" i="15" s="1"/>
  <c r="C16" i="9"/>
  <c r="C6" i="9" s="1"/>
  <c r="E54" i="9" l="1"/>
  <c r="C5" i="9"/>
  <c r="B5" i="15" s="1"/>
  <c r="B6" i="15" s="1"/>
  <c r="E17" i="9"/>
  <c r="E16" i="9" s="1"/>
  <c r="E6" i="9" s="1"/>
  <c r="D16" i="9"/>
  <c r="D6" i="9" s="1"/>
  <c r="D5" i="9" s="1"/>
  <c r="C5" i="15" s="1"/>
  <c r="E5" i="9" l="1"/>
  <c r="B12" i="15" s="1"/>
  <c r="D5" i="15"/>
  <c r="C6" i="15"/>
  <c r="D6" i="15" l="1"/>
  <c r="B20" i="15"/>
</calcChain>
</file>

<file path=xl/sharedStrings.xml><?xml version="1.0" encoding="utf-8"?>
<sst xmlns="http://schemas.openxmlformats.org/spreadsheetml/2006/main" count="596" uniqueCount="232">
  <si>
    <t>4. számú melléklet a …/2000. (……)Korm. rendelethez</t>
  </si>
  <si>
    <t xml:space="preserve">[A 217/1998. (XII.30.)Korm. rendelet  2. számú mellékletének fedőlapjai, továbbá a </t>
  </si>
  <si>
    <t>02, 06R, 07, 10R, 12, 16, 21, 21R, 34, 35, 40, 43 és 54 űrlapjai a következők szerint módosulnak:]</t>
  </si>
  <si>
    <t>A szerv megnevezése, székhelye:</t>
  </si>
  <si>
    <t>.................................................................................</t>
  </si>
  <si>
    <t>4.</t>
  </si>
  <si>
    <t>3.</t>
  </si>
  <si>
    <t>2.</t>
  </si>
  <si>
    <t>1.</t>
  </si>
  <si>
    <t>12.</t>
  </si>
  <si>
    <t>11.</t>
  </si>
  <si>
    <t>10.</t>
  </si>
  <si>
    <t>9.</t>
  </si>
  <si>
    <t>8.</t>
  </si>
  <si>
    <t>7.</t>
  </si>
  <si>
    <t>6.</t>
  </si>
  <si>
    <t>5.</t>
  </si>
  <si>
    <t>Sor-szám</t>
  </si>
  <si>
    <t>Összesen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</si>
  <si>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</si>
  <si>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</si>
  <si>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</si>
  <si>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</si>
  <si>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</si>
  <si>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</si>
  <si>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</si>
  <si>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</si>
  <si>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</si>
  <si>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</si>
  <si>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</si>
  <si>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</si>
  <si>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</si>
  <si>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</si>
  <si>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</si>
  <si>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</si>
  <si>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</si>
  <si>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</si>
  <si>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</si>
  <si>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</si>
  <si>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</si>
  <si>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</si>
  <si>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</si>
  <si>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</si>
  <si>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</si>
  <si>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</si>
  <si>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</si>
  <si>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</si>
  <si>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</si>
  <si>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</si>
  <si>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</si>
  <si>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</si>
  <si>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</si>
  <si>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</si>
  <si>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</si>
  <si>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</si>
  <si>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</si>
  <si>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</si>
  <si>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Jutalmak</t>
  </si>
  <si>
    <t>51.</t>
  </si>
  <si>
    <t>52.</t>
  </si>
  <si>
    <t>53.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</si>
  <si>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</si>
  <si>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</si>
  <si>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</si>
  <si>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</si>
  <si>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</si>
  <si>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</si>
  <si>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</si>
  <si>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</si>
  <si>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</si>
  <si>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</si>
  <si>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</si>
  <si>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</si>
  <si>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</si>
  <si>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</si>
  <si>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</si>
  <si>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</si>
  <si>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</si>
  <si>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</si>
  <si>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Települési Önkormányzatok Országos Szövetsége</t>
  </si>
  <si>
    <t>1071 Budapest, Damjanich u. 44. III/1.</t>
  </si>
  <si>
    <t>TÖOSZ elnöke</t>
  </si>
  <si>
    <r>
      <t xml:space="preserve"> </t>
    </r>
    <r>
      <rPr>
        <sz val="8.5"/>
        <rFont val="Arial"/>
        <family val="2"/>
        <charset val="238"/>
      </rPr>
      <t>TÖOSZ főtitkára</t>
    </r>
  </si>
  <si>
    <t>Rovat megnevezés</t>
  </si>
  <si>
    <t>Irodai anyagok</t>
  </si>
  <si>
    <t>Könyv, folyóirat, CD</t>
  </si>
  <si>
    <t>Üzemanyagköltség</t>
  </si>
  <si>
    <t>Egyéb anyagköltség</t>
  </si>
  <si>
    <t>Szállítás-rakodás, raktározás költségei</t>
  </si>
  <si>
    <t>Karbantartási költségek</t>
  </si>
  <si>
    <t>Szakértői díjak</t>
  </si>
  <si>
    <t>Hatósági igazg. szolg. díjak, illetékek</t>
  </si>
  <si>
    <t>Bankköltség</t>
  </si>
  <si>
    <t>Cégautóadó</t>
  </si>
  <si>
    <t>Alapbérek</t>
  </si>
  <si>
    <t>Egyéb bérek</t>
  </si>
  <si>
    <t>Napidíjak</t>
  </si>
  <si>
    <t>Reprezentációs költségek</t>
  </si>
  <si>
    <t>Szociális hozzájárulási adó</t>
  </si>
  <si>
    <t>Díjalapok, önkormányzatok támogatása</t>
  </si>
  <si>
    <t>Adók, illetékek hozzájárulások</t>
  </si>
  <si>
    <t>Rezsiköltségek (7+8)</t>
  </si>
  <si>
    <t>adatok ezer Ft-ban</t>
  </si>
  <si>
    <t xml:space="preserve">           Gázenergia</t>
  </si>
  <si>
    <t xml:space="preserve">          Belföldi kiküldetés</t>
  </si>
  <si>
    <t xml:space="preserve">          Külföldi kiküldetés</t>
  </si>
  <si>
    <t xml:space="preserve">          Honlapkarbantartás</t>
  </si>
  <si>
    <t xml:space="preserve">          Szakértői díjak</t>
  </si>
  <si>
    <t xml:space="preserve">          Fordítás, tolmácsolás, lektorlás</t>
  </si>
  <si>
    <t xml:space="preserve">          Előadás, óraadás</t>
  </si>
  <si>
    <t xml:space="preserve">         Cikk, tanulmány írása</t>
  </si>
  <si>
    <t xml:space="preserve">         Promóciós kiadások</t>
  </si>
  <si>
    <t xml:space="preserve">         Számviteli szolgáltatás</t>
  </si>
  <si>
    <t xml:space="preserve">         Egyéb szakmai szolgáltatás</t>
  </si>
  <si>
    <t xml:space="preserve">         Telefonköltség + internet költség</t>
  </si>
  <si>
    <t xml:space="preserve">          Eszközök, webtárhely bérleti díja</t>
  </si>
  <si>
    <t xml:space="preserve">         Postaköltség</t>
  </si>
  <si>
    <t xml:space="preserve">         Tagsági díjak</t>
  </si>
  <si>
    <t xml:space="preserve">         Üzemegészségügyi szolgáltatás</t>
  </si>
  <si>
    <t xml:space="preserve">          Étkezési hozzájárulás</t>
  </si>
  <si>
    <t xml:space="preserve">          Egészségpénztári hozzájárulás</t>
  </si>
  <si>
    <t xml:space="preserve">         Kifizető által juttatások után fizetendő 15%-os SZJA</t>
  </si>
  <si>
    <t xml:space="preserve">         Kifizető által juttatások után fizetendő 22%-os EHO</t>
  </si>
  <si>
    <t xml:space="preserve">         Kifizető által juttatások után fizetendő 27 %-os EHO</t>
  </si>
  <si>
    <t>73.</t>
  </si>
  <si>
    <t>74.</t>
  </si>
  <si>
    <t>Oktatás</t>
  </si>
  <si>
    <t>Egyéb gazdasági tevékenység bevétele</t>
  </si>
  <si>
    <t>Kártérítések, költségtérítések</t>
  </si>
  <si>
    <t>Postaköltség hozzájárulás</t>
  </si>
  <si>
    <t>Pályázati bevételek</t>
  </si>
  <si>
    <t>Egyéb támogatások</t>
  </si>
  <si>
    <t>Kamatbevétel</t>
  </si>
  <si>
    <t>75.</t>
  </si>
  <si>
    <t>Végkielégítések</t>
  </si>
  <si>
    <t>76.</t>
  </si>
  <si>
    <t>77.</t>
  </si>
  <si>
    <t>Függő kiadások</t>
  </si>
  <si>
    <t>Alaptevékenység bevételei (+3+4+5+6)</t>
  </si>
  <si>
    <t>Lakáskölcsön törlesztés</t>
  </si>
  <si>
    <t>Függő bevételek</t>
  </si>
  <si>
    <t>78.</t>
  </si>
  <si>
    <t>Általános</t>
  </si>
  <si>
    <t>Pályázat</t>
  </si>
  <si>
    <t>54.</t>
  </si>
  <si>
    <t>Anyagköltség (4+5+6+9+10+11)</t>
  </si>
  <si>
    <t>Bérleti díjak (15+16+17)</t>
  </si>
  <si>
    <t>MŰKÖDÉSI BEVÉTELEK ÖSSZESEN (2+7+10+16+19+20+21)</t>
  </si>
  <si>
    <t>Vállalkozási tevékenység bevételei (8+9)</t>
  </si>
  <si>
    <t>Egyéb bevételek (11+12+13+14+15)</t>
  </si>
  <si>
    <t>Pénzügyi műveletek bevételei (17+18)</t>
  </si>
  <si>
    <t xml:space="preserve">          Terembérlet díja</t>
  </si>
  <si>
    <t xml:space="preserve">          Közös költség</t>
  </si>
  <si>
    <t>Lízingdíj</t>
  </si>
  <si>
    <t>Egyenleg</t>
  </si>
  <si>
    <t>Összes bevétel</t>
  </si>
  <si>
    <t>Összes kiadás</t>
  </si>
  <si>
    <t>Árfolyamnyereség</t>
  </si>
  <si>
    <t>Tagdíjhátralék befizetések</t>
  </si>
  <si>
    <t>Kiküldetésekkel kapcsolatos költségtérítés</t>
  </si>
  <si>
    <t xml:space="preserve">         Gépkocsibiztosítás</t>
  </si>
  <si>
    <t xml:space="preserve">         Helyiségbiztosítás</t>
  </si>
  <si>
    <t xml:space="preserve">          Önkéntes nyugdíjpénztári hozzájárulás</t>
  </si>
  <si>
    <t>Hitelkamatok</t>
  </si>
  <si>
    <t>Árfolyamveszteség</t>
  </si>
  <si>
    <t>Kitüntetések pénzdíja</t>
  </si>
  <si>
    <t>Hirdetésszervezés</t>
  </si>
  <si>
    <t>Tab város támogatása</t>
  </si>
  <si>
    <t>Terv</t>
  </si>
  <si>
    <t>Bevételek összesen:</t>
  </si>
  <si>
    <t>Kiadások összesen:</t>
  </si>
  <si>
    <t>Nyitó pénzkészlet:</t>
  </si>
  <si>
    <t>Bevételek:</t>
  </si>
  <si>
    <t>Kiadások:</t>
  </si>
  <si>
    <t>Záró pénzkészlet:</t>
  </si>
  <si>
    <t>Pénzkészlet:</t>
  </si>
  <si>
    <t>Elszámolási betétszámla:</t>
  </si>
  <si>
    <t>Pályázati elkülönített számla:</t>
  </si>
  <si>
    <t>Pályázati devizaszámla 1:</t>
  </si>
  <si>
    <t>Pályázati devizaszámla 2:</t>
  </si>
  <si>
    <t>Pályázati devizaszámla 3:</t>
  </si>
  <si>
    <t>Vállalati kártyafedezeti számla:</t>
  </si>
  <si>
    <t>Szolidaritási számla:</t>
  </si>
  <si>
    <t>Összesen:</t>
  </si>
  <si>
    <t xml:space="preserve">         Önkormányzat újság kiadási költségek</t>
  </si>
  <si>
    <t xml:space="preserve">         Egyéb kiadvány kiadási költségek</t>
  </si>
  <si>
    <t xml:space="preserve">         Takarítás</t>
  </si>
  <si>
    <t>Hirdetés, reklám, nyomdaköltségek (20+21)</t>
  </si>
  <si>
    <t>Utazási, kiküldetési költségek (23+24)</t>
  </si>
  <si>
    <t>Szakmai szolgáltatások (26+27+28+29+30+31+32+33)</t>
  </si>
  <si>
    <t>79.</t>
  </si>
  <si>
    <t>80.</t>
  </si>
  <si>
    <t>81.</t>
  </si>
  <si>
    <t>82.</t>
  </si>
  <si>
    <t>Egyéb szolgáltatások költségei (44+45+46+49)</t>
  </si>
  <si>
    <t>Biztosítási díjak (47+48)</t>
  </si>
  <si>
    <t>Személyi jellegű kifizetések (51+58)</t>
  </si>
  <si>
    <t>Bérköltség (52+53+54+55.+56+57)</t>
  </si>
  <si>
    <t>Személyi jellegű egyéb kifizetések (59+64+65+66+67+71)</t>
  </si>
  <si>
    <t>Béren kívüli juttatások (60+61+62+63)</t>
  </si>
  <si>
    <t>Személyi jellegű kifizetés adói (68+69+70)</t>
  </si>
  <si>
    <t>Egyéb ráfordítások (73+74+75+76)</t>
  </si>
  <si>
    <t>Pénzügyi műveletek ráfordításai (78+79)</t>
  </si>
  <si>
    <t>MŰKÖDÉSI KÖLTSÉGEK ÖSSSZESEN (2+50+72+77+80+81+82)</t>
  </si>
  <si>
    <t>Anyag jellegű ráfordítások (3+12+43)</t>
  </si>
  <si>
    <t>Igénybe vett szolgáltatások költségei (13+14+18+19+22+25+34+37)</t>
  </si>
  <si>
    <t xml:space="preserve"> terv eFt</t>
  </si>
  <si>
    <t>ÁFA bevétel</t>
  </si>
  <si>
    <t>Átadott pénzeszközök</t>
  </si>
  <si>
    <t xml:space="preserve">         Kifizető által juttatások után fizetendő 19,5%-os EHO</t>
  </si>
  <si>
    <t>2019. évi tagdíj</t>
  </si>
  <si>
    <t>Hirdetések, reklámtevékenység</t>
  </si>
  <si>
    <t>Pénztár</t>
  </si>
  <si>
    <t>Titkárság költségei 2020. évi adatok</t>
  </si>
  <si>
    <t>2020. ÉVI KÖLTSÉGVETÉS</t>
  </si>
  <si>
    <t>Összegzés 2020. évi terv adatok</t>
  </si>
  <si>
    <t>2020. évi</t>
  </si>
  <si>
    <t>Működési bevételek 2020. évi adatok</t>
  </si>
  <si>
    <t>Működési kiadások 2020. évi adatok</t>
  </si>
  <si>
    <t>Pályázatok költségei 2020. évi adatok</t>
  </si>
  <si>
    <t>Budapest,     2020. év március hó 31. nap</t>
  </si>
  <si>
    <t>Konferenciaszervezés</t>
  </si>
  <si>
    <t xml:space="preserve">           Villamosenergia és vízdíj</t>
  </si>
  <si>
    <t>Egy összegben leírt eszközök beszerzése</t>
  </si>
  <si>
    <t xml:space="preserve">         ÖNkormányzat újság kiadási költségek</t>
  </si>
  <si>
    <t>Telefon, posta, kommunikációs szolgáltatás (35+36)</t>
  </si>
  <si>
    <t xml:space="preserve">          BKV-bérlet juttatás</t>
  </si>
  <si>
    <t>ÁFA kifizetés (NAV-nak)</t>
  </si>
  <si>
    <t>Egyéb igénybe vett szolgáltatások költségei (38+39+40+41+42)</t>
  </si>
  <si>
    <t xml:space="preserve">         Pályázatok céltámogatások egyéb költségei (nem reprezentáció)</t>
  </si>
  <si>
    <t xml:space="preserve">         Egyéb igénybe vett szolgáltatások</t>
  </si>
  <si>
    <t xml:space="preserve">           Villamosenergia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</si>
</sst>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Ft&quot;;[Red]\-#,##0\ &quot;Ft&quot;"/>
    <numFmt numFmtId="164" formatCode="_-* #,##0\ _F_t_-;\-* #,##0\ _F_t_-;_-* &quot;-&quot;\ _F_t_-;_-@_-"/>
    <numFmt numFmtId="165" formatCode="#,##0_ ;\-#,##0\ "/>
    <numFmt numFmtId="166" formatCode="#,##0\ &quot;Ft&quot;"/>
  </numFmts>
  <fonts count="19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i/>
      <u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"/>
      <family val="2"/>
      <charset val="238"/>
    </font>
    <font>
      <sz val="8.5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</font>
    <font>
      <b/>
      <i/>
      <u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8" fillId="0" borderId="0"/>
    <xf numFmtId="0" fontId="11" fillId="0" borderId="0"/>
    <xf numFmtId="0" fontId="10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8" fillId="0" borderId="0"/>
  </cellStyleXfs>
  <cellXfs count="133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0" xfId="0" applyFont="1" applyBorder="1"/>
    <xf numFmtId="0" fontId="2" fillId="2" borderId="5" xfId="0" applyFont="1" applyFill="1" applyBorder="1"/>
    <xf numFmtId="0" fontId="6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0" xfId="0" applyFont="1" applyFill="1" applyBorder="1" applyAlignment="1">
      <alignment horizontal="centerContinuous" vertical="top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Continuous" vertical="top" wrapText="1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Continuous" vertical="top"/>
    </xf>
    <xf numFmtId="0" fontId="6" fillId="2" borderId="1" xfId="0" applyFont="1" applyFill="1" applyBorder="1" applyAlignment="1">
      <alignment vertical="top"/>
    </xf>
    <xf numFmtId="0" fontId="2" fillId="0" borderId="1" xfId="0" applyFont="1" applyBorder="1" applyAlignment="1">
      <alignment horizontal="centerContinuous" vertical="top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2" xfId="0" applyFont="1" applyBorder="1"/>
    <xf numFmtId="0" fontId="16" fillId="0" borderId="22" xfId="0" applyFont="1" applyBorder="1"/>
    <xf numFmtId="0" fontId="17" fillId="0" borderId="22" xfId="0" applyFont="1" applyBorder="1"/>
    <xf numFmtId="0" fontId="14" fillId="3" borderId="17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left" vertical="center"/>
    </xf>
    <xf numFmtId="0" fontId="13" fillId="4" borderId="17" xfId="0" applyFont="1" applyFill="1" applyBorder="1"/>
    <xf numFmtId="0" fontId="15" fillId="3" borderId="17" xfId="0" applyFont="1" applyFill="1" applyBorder="1"/>
    <xf numFmtId="0" fontId="17" fillId="0" borderId="18" xfId="0" applyFont="1" applyBorder="1"/>
    <xf numFmtId="0" fontId="14" fillId="0" borderId="22" xfId="0" applyFont="1" applyFill="1" applyBorder="1"/>
    <xf numFmtId="0" fontId="14" fillId="0" borderId="18" xfId="0" applyFont="1" applyBorder="1" applyAlignment="1">
      <alignment horizontal="center" vertical="center"/>
    </xf>
    <xf numFmtId="0" fontId="16" fillId="0" borderId="18" xfId="0" applyFont="1" applyBorder="1"/>
    <xf numFmtId="0" fontId="15" fillId="3" borderId="17" xfId="0" applyFont="1" applyFill="1" applyBorder="1" applyAlignment="1">
      <alignment horizontal="center"/>
    </xf>
    <xf numFmtId="3" fontId="14" fillId="0" borderId="22" xfId="0" applyNumberFormat="1" applyFont="1" applyBorder="1"/>
    <xf numFmtId="3" fontId="14" fillId="0" borderId="18" xfId="0" applyNumberFormat="1" applyFont="1" applyBorder="1"/>
    <xf numFmtId="3" fontId="0" fillId="0" borderId="0" xfId="0" applyNumberFormat="1"/>
    <xf numFmtId="3" fontId="14" fillId="0" borderId="5" xfId="0" applyNumberFormat="1" applyFont="1" applyBorder="1"/>
    <xf numFmtId="6" fontId="0" fillId="0" borderId="0" xfId="0" applyNumberFormat="1"/>
    <xf numFmtId="0" fontId="14" fillId="0" borderId="22" xfId="0" applyFont="1" applyFill="1" applyBorder="1" applyAlignment="1">
      <alignment horizontal="center" vertical="center" wrapText="1"/>
    </xf>
    <xf numFmtId="0" fontId="16" fillId="0" borderId="22" xfId="0" applyFont="1" applyFill="1" applyBorder="1"/>
    <xf numFmtId="3" fontId="14" fillId="0" borderId="22" xfId="0" applyNumberFormat="1" applyFont="1" applyFill="1" applyBorder="1"/>
    <xf numFmtId="0" fontId="0" fillId="0" borderId="0" xfId="0" applyFill="1"/>
    <xf numFmtId="0" fontId="14" fillId="0" borderId="17" xfId="0" applyFont="1" applyBorder="1"/>
    <xf numFmtId="3" fontId="14" fillId="0" borderId="17" xfId="0" applyNumberFormat="1" applyFont="1" applyBorder="1"/>
    <xf numFmtId="0" fontId="18" fillId="6" borderId="17" xfId="0" applyFont="1" applyFill="1" applyBorder="1"/>
    <xf numFmtId="3" fontId="18" fillId="6" borderId="17" xfId="0" applyNumberFormat="1" applyFont="1" applyFill="1" applyBorder="1"/>
    <xf numFmtId="0" fontId="18" fillId="0" borderId="0" xfId="0" applyFont="1"/>
    <xf numFmtId="3" fontId="18" fillId="0" borderId="0" xfId="0" applyNumberFormat="1" applyFont="1" applyAlignment="1">
      <alignment horizontal="center"/>
    </xf>
    <xf numFmtId="165" fontId="18" fillId="0" borderId="0" xfId="0" applyNumberFormat="1" applyFont="1"/>
    <xf numFmtId="165" fontId="14" fillId="0" borderId="0" xfId="0" applyNumberFormat="1" applyFont="1"/>
    <xf numFmtId="3" fontId="14" fillId="0" borderId="0" xfId="0" applyNumberFormat="1" applyFont="1"/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/>
    <xf numFmtId="14" fontId="18" fillId="0" borderId="17" xfId="0" applyNumberFormat="1" applyFont="1" applyBorder="1" applyAlignment="1">
      <alignment horizontal="center"/>
    </xf>
    <xf numFmtId="6" fontId="18" fillId="0" borderId="17" xfId="0" applyNumberFormat="1" applyFont="1" applyBorder="1"/>
    <xf numFmtId="0" fontId="14" fillId="0" borderId="23" xfId="0" applyFont="1" applyBorder="1"/>
    <xf numFmtId="0" fontId="14" fillId="0" borderId="18" xfId="0" applyFont="1" applyBorder="1"/>
    <xf numFmtId="166" fontId="14" fillId="0" borderId="23" xfId="0" applyNumberFormat="1" applyFont="1" applyBorder="1"/>
    <xf numFmtId="166" fontId="14" fillId="0" borderId="22" xfId="0" applyNumberFormat="1" applyFont="1" applyBorder="1"/>
    <xf numFmtId="166" fontId="14" fillId="0" borderId="18" xfId="0" applyNumberFormat="1" applyFont="1" applyBorder="1"/>
    <xf numFmtId="3" fontId="18" fillId="4" borderId="17" xfId="0" applyNumberFormat="1" applyFont="1" applyFill="1" applyBorder="1"/>
    <xf numFmtId="3" fontId="18" fillId="5" borderId="17" xfId="0" applyNumberFormat="1" applyFont="1" applyFill="1" applyBorder="1" applyAlignment="1">
      <alignment horizontal="right" vertical="center"/>
    </xf>
    <xf numFmtId="3" fontId="18" fillId="3" borderId="17" xfId="0" applyNumberFormat="1" applyFont="1" applyFill="1" applyBorder="1"/>
    <xf numFmtId="3" fontId="18" fillId="0" borderId="22" xfId="0" applyNumberFormat="1" applyFont="1" applyBorder="1"/>
    <xf numFmtId="3" fontId="18" fillId="0" borderId="18" xfId="0" applyNumberFormat="1" applyFont="1" applyBorder="1"/>
    <xf numFmtId="0" fontId="18" fillId="0" borderId="17" xfId="0" applyFont="1" applyBorder="1" applyAlignment="1">
      <alignment horizontal="center" vertical="center" wrapText="1"/>
    </xf>
    <xf numFmtId="3" fontId="14" fillId="0" borderId="23" xfId="0" applyNumberFormat="1" applyFont="1" applyBorder="1"/>
    <xf numFmtId="0" fontId="14" fillId="7" borderId="22" xfId="0" applyFont="1" applyFill="1" applyBorder="1" applyAlignment="1">
      <alignment horizontal="center" vertical="center" wrapText="1"/>
    </xf>
    <xf numFmtId="0" fontId="17" fillId="7" borderId="22" xfId="0" applyFont="1" applyFill="1" applyBorder="1"/>
    <xf numFmtId="3" fontId="18" fillId="7" borderId="22" xfId="0" applyNumberFormat="1" applyFont="1" applyFill="1" applyBorder="1"/>
    <xf numFmtId="3" fontId="14" fillId="7" borderId="22" xfId="0" applyNumberFormat="1" applyFont="1" applyFill="1" applyBorder="1"/>
    <xf numFmtId="0" fontId="16" fillId="0" borderId="23" xfId="0" applyFont="1" applyBorder="1"/>
    <xf numFmtId="3" fontId="18" fillId="7" borderId="23" xfId="0" applyNumberFormat="1" applyFont="1" applyFill="1" applyBorder="1"/>
    <xf numFmtId="0" fontId="17" fillId="7" borderId="18" xfId="0" applyFont="1" applyFill="1" applyBorder="1"/>
    <xf numFmtId="3" fontId="18" fillId="7" borderId="18" xfId="0" applyNumberFormat="1" applyFont="1" applyFill="1" applyBorder="1"/>
    <xf numFmtId="0" fontId="14" fillId="7" borderId="18" xfId="0" applyFont="1" applyFill="1" applyBorder="1" applyAlignment="1">
      <alignment horizontal="center" vertical="center" wrapText="1"/>
    </xf>
    <xf numFmtId="3" fontId="14" fillId="7" borderId="18" xfId="0" applyNumberFormat="1" applyFont="1" applyFill="1" applyBorder="1"/>
    <xf numFmtId="0" fontId="14" fillId="3" borderId="17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164" fontId="18" fillId="0" borderId="17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6" fontId="14" fillId="0" borderId="0" xfId="0" applyNumberFormat="1" applyFont="1"/>
    <xf numFmtId="0" fontId="18" fillId="0" borderId="17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0" fillId="0" borderId="12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0" fontId="0" fillId="0" borderId="12" xfId="0" applyBorder="1" applyAlignment="1"/>
    <xf numFmtId="0" fontId="0" fillId="0" borderId="0" xfId="0" applyBorder="1" applyAlignment="1"/>
    <xf numFmtId="0" fontId="0" fillId="0" borderId="13" xfId="0" applyBorder="1" applyAlignment="1"/>
    <xf numFmtId="0" fontId="2" fillId="2" borderId="12" xfId="0" applyFont="1" applyFill="1" applyBorder="1" applyAlignment="1"/>
    <xf numFmtId="0" fontId="2" fillId="2" borderId="13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top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8" fillId="0" borderId="2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</cellXfs>
  <cellStyles count="9">
    <cellStyle name="Normál" xfId="0" builtinId="0"/>
    <cellStyle name="Normál 2" xfId="1"/>
    <cellStyle name="Normál 2 2" xfId="2"/>
    <cellStyle name="Normál 3" xfId="3"/>
    <cellStyle name="Normál 4" xfId="4"/>
    <cellStyle name="Normál 4 2" xfId="5"/>
    <cellStyle name="Normál 5" xfId="6"/>
    <cellStyle name="Normál 6" xfId="7"/>
    <cellStyle name="Normal_KTRSZJ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0"/>
  <sheetViews>
    <sheetView showGridLines="0" topLeftCell="A116" zoomScaleNormal="100" zoomScaleSheetLayoutView="100" workbookViewId="0">
      <selection activeCell="A15" sqref="A15:AG45"/>
    </sheetView>
  </sheetViews>
  <sheetFormatPr defaultColWidth="3.36328125" defaultRowHeight="12.5" x14ac:dyDescent="0.25"/>
  <cols>
    <col min="1" max="33" width="3.36328125" style="2" customWidth="1"/>
    <col min="34" max="16384" width="3.36328125" style="2"/>
  </cols>
  <sheetData>
    <row r="1" spans="1:51" ht="13" hidden="1" x14ac:dyDescent="0.3">
      <c r="A1" s="1" t="s">
        <v>0</v>
      </c>
    </row>
    <row r="2" spans="1:51" ht="13" hidden="1" x14ac:dyDescent="0.3">
      <c r="A2" s="3" t="s">
        <v>1</v>
      </c>
    </row>
    <row r="3" spans="1:51" ht="13" hidden="1" x14ac:dyDescent="0.3">
      <c r="A3" s="3" t="s">
        <v>2</v>
      </c>
    </row>
    <row r="4" spans="1:51" hidden="1" x14ac:dyDescent="0.25"/>
    <row r="5" spans="1:51" x14ac:dyDescent="0.25">
      <c r="A5" s="100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2"/>
    </row>
    <row r="6" spans="1:51" x14ac:dyDescent="0.25">
      <c r="A6" s="103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5"/>
    </row>
    <row r="7" spans="1:51" ht="21.75" customHeight="1" x14ac:dyDescent="0.25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8"/>
    </row>
    <row r="8" spans="1:51" x14ac:dyDescent="0.25">
      <c r="A8" s="109"/>
      <c r="B8" s="8"/>
      <c r="C8" s="4"/>
      <c r="D8" s="4"/>
      <c r="E8" s="4"/>
      <c r="F8" s="22"/>
      <c r="G8" s="23"/>
      <c r="H8" s="23"/>
      <c r="I8" s="23"/>
      <c r="J8" s="23"/>
      <c r="K8" s="23"/>
      <c r="L8" s="23"/>
      <c r="M8" s="24"/>
      <c r="N8" s="23"/>
      <c r="O8" s="23"/>
      <c r="P8" s="23"/>
      <c r="Q8" s="23"/>
      <c r="R8" s="24"/>
      <c r="S8" s="23"/>
      <c r="T8" s="25"/>
      <c r="U8" s="23"/>
      <c r="V8" s="23"/>
      <c r="W8" s="23"/>
      <c r="X8" s="23"/>
      <c r="Y8" s="4"/>
      <c r="Z8" s="4"/>
      <c r="AA8" s="4"/>
      <c r="AB8" s="4"/>
      <c r="AC8" s="4"/>
      <c r="AD8" s="4"/>
      <c r="AE8" s="5"/>
      <c r="AF8" s="6"/>
      <c r="AG8" s="110"/>
    </row>
    <row r="9" spans="1:51" x14ac:dyDescent="0.25">
      <c r="A9" s="109"/>
      <c r="B9" s="9"/>
      <c r="C9" s="12" t="s">
        <v>3</v>
      </c>
      <c r="D9" s="16"/>
      <c r="E9" s="16"/>
      <c r="F9" s="16"/>
      <c r="G9" s="16"/>
      <c r="H9" s="16"/>
      <c r="I9" s="16"/>
      <c r="J9" s="17"/>
      <c r="K9" s="16"/>
      <c r="L9" s="16"/>
      <c r="M9" s="16"/>
      <c r="N9" s="16"/>
      <c r="O9" s="17"/>
      <c r="P9" s="18"/>
      <c r="Q9" s="16"/>
      <c r="R9" s="16"/>
      <c r="S9" s="17"/>
      <c r="T9" s="18"/>
      <c r="U9" s="18"/>
      <c r="V9" s="18"/>
      <c r="W9" s="18"/>
      <c r="X9" s="7"/>
      <c r="Y9" s="16"/>
      <c r="Z9" s="16"/>
      <c r="AA9" s="16"/>
      <c r="AB9" s="16"/>
      <c r="AC9" s="16"/>
      <c r="AD9" s="16"/>
      <c r="AE9" s="7"/>
      <c r="AF9" s="11"/>
      <c r="AG9" s="110"/>
    </row>
    <row r="10" spans="1:51" x14ac:dyDescent="0.25">
      <c r="A10" s="109"/>
      <c r="B10" s="9"/>
      <c r="C10" s="12"/>
      <c r="D10" s="16"/>
      <c r="E10" s="16"/>
      <c r="F10" s="16"/>
      <c r="G10" s="16"/>
      <c r="H10" s="16"/>
      <c r="I10" s="16"/>
      <c r="J10" s="17"/>
      <c r="K10" s="16"/>
      <c r="L10" s="16"/>
      <c r="M10" s="16"/>
      <c r="N10" s="16"/>
      <c r="O10" s="17"/>
      <c r="P10" s="18"/>
      <c r="Q10" s="16"/>
      <c r="R10" s="16"/>
      <c r="S10" s="17"/>
      <c r="T10" s="18"/>
      <c r="U10" s="18"/>
      <c r="V10" s="18"/>
      <c r="W10" s="18"/>
      <c r="X10" s="7"/>
      <c r="Y10" s="16"/>
      <c r="Z10" s="16"/>
      <c r="AA10" s="16"/>
      <c r="AB10" s="16"/>
      <c r="AC10" s="16"/>
      <c r="AD10" s="16"/>
      <c r="AE10" s="7"/>
      <c r="AF10" s="11"/>
      <c r="AG10" s="110"/>
    </row>
    <row r="11" spans="1:51" ht="13" x14ac:dyDescent="0.3">
      <c r="A11" s="109"/>
      <c r="B11" s="9"/>
      <c r="C11" s="111" t="s">
        <v>79</v>
      </c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"/>
      <c r="AG11" s="110"/>
    </row>
    <row r="12" spans="1:51" ht="13" x14ac:dyDescent="0.3">
      <c r="A12" s="109"/>
      <c r="B12" s="9"/>
      <c r="C12" s="111" t="s">
        <v>80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"/>
      <c r="AG12" s="110"/>
    </row>
    <row r="13" spans="1:51" x14ac:dyDescent="0.25">
      <c r="A13" s="109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11"/>
      <c r="AG13" s="110"/>
      <c r="AV13" s="7"/>
      <c r="AW13" s="7"/>
      <c r="AX13" s="7"/>
      <c r="AY13" s="7"/>
    </row>
    <row r="14" spans="1:51" x14ac:dyDescent="0.25">
      <c r="A14" s="109"/>
      <c r="B14" s="1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4"/>
      <c r="AG14" s="110"/>
      <c r="AV14" s="7"/>
      <c r="AW14" s="7"/>
      <c r="AX14" s="7"/>
      <c r="AY14" s="7"/>
    </row>
    <row r="15" spans="1:51" ht="12" customHeight="1" x14ac:dyDescent="0.25">
      <c r="A15" s="96" t="s">
        <v>214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8"/>
      <c r="AV15" s="7"/>
      <c r="AW15" s="7"/>
      <c r="AX15" s="7"/>
      <c r="AY15" s="7"/>
    </row>
    <row r="16" spans="1:51" hidden="1" x14ac:dyDescent="0.25">
      <c r="A16" s="96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8"/>
      <c r="AV16" s="7"/>
      <c r="AW16" s="7"/>
      <c r="AX16" s="7"/>
      <c r="AY16" s="7"/>
    </row>
    <row r="17" spans="1:51" x14ac:dyDescent="0.25">
      <c r="A17" s="96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8"/>
      <c r="AV17" s="7"/>
      <c r="AW17" s="7"/>
      <c r="AX17" s="7"/>
      <c r="AY17" s="7"/>
    </row>
    <row r="18" spans="1:51" x14ac:dyDescent="0.25">
      <c r="A18" s="96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8"/>
      <c r="AV18" s="7"/>
      <c r="AW18" s="7"/>
      <c r="AX18" s="7"/>
      <c r="AY18" s="7"/>
    </row>
    <row r="19" spans="1:51" x14ac:dyDescent="0.25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8"/>
      <c r="AV19" s="7"/>
      <c r="AW19" s="7"/>
      <c r="AX19" s="7"/>
      <c r="AY19" s="7"/>
    </row>
    <row r="20" spans="1:51" x14ac:dyDescent="0.25">
      <c r="A20" s="96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V20" s="7"/>
      <c r="AW20" s="7"/>
      <c r="AX20" s="7"/>
      <c r="AY20" s="7"/>
    </row>
    <row r="21" spans="1:51" x14ac:dyDescent="0.25">
      <c r="A21" s="96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8"/>
      <c r="AV21" s="7"/>
      <c r="AW21" s="7"/>
      <c r="AX21" s="7"/>
      <c r="AY21" s="7"/>
    </row>
    <row r="22" spans="1:51" x14ac:dyDescent="0.25">
      <c r="A22" s="96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8"/>
      <c r="AV22" s="7"/>
      <c r="AW22" s="7"/>
      <c r="AX22" s="7"/>
      <c r="AY22" s="7"/>
    </row>
    <row r="23" spans="1:51" x14ac:dyDescent="0.25">
      <c r="A23" s="96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8"/>
      <c r="AV23" s="7"/>
      <c r="AW23" s="7"/>
      <c r="AX23" s="7"/>
      <c r="AY23" s="7"/>
    </row>
    <row r="24" spans="1:51" x14ac:dyDescent="0.25">
      <c r="A24" s="96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8"/>
      <c r="AV24" s="7"/>
      <c r="AW24" s="7"/>
      <c r="AX24" s="7"/>
      <c r="AY24" s="7"/>
    </row>
    <row r="25" spans="1:51" x14ac:dyDescent="0.25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8"/>
      <c r="AV25" s="7"/>
      <c r="AW25" s="7"/>
      <c r="AX25" s="7"/>
      <c r="AY25" s="7"/>
    </row>
    <row r="26" spans="1:51" x14ac:dyDescent="0.25">
      <c r="A26" s="96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8"/>
      <c r="AV26" s="7"/>
      <c r="AW26" s="7"/>
      <c r="AX26" s="7"/>
      <c r="AY26" s="7"/>
    </row>
    <row r="27" spans="1:51" x14ac:dyDescent="0.25">
      <c r="A27" s="96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8"/>
      <c r="AV27" s="7"/>
      <c r="AW27" s="7"/>
      <c r="AX27" s="7"/>
      <c r="AY27" s="7"/>
    </row>
    <row r="28" spans="1:51" x14ac:dyDescent="0.25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8"/>
      <c r="AV28" s="7"/>
      <c r="AW28" s="7"/>
      <c r="AX28" s="7"/>
      <c r="AY28" s="7"/>
    </row>
    <row r="29" spans="1:51" x14ac:dyDescent="0.25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8"/>
      <c r="AV29" s="7"/>
      <c r="AW29" s="7"/>
      <c r="AX29" s="7"/>
      <c r="AY29" s="7"/>
    </row>
    <row r="30" spans="1:51" x14ac:dyDescent="0.25">
      <c r="A30" s="99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8"/>
    </row>
    <row r="31" spans="1:51" x14ac:dyDescent="0.25">
      <c r="A31" s="99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8"/>
    </row>
    <row r="32" spans="1:51" x14ac:dyDescent="0.25">
      <c r="A32" s="99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8"/>
      <c r="AV32" s="10"/>
      <c r="AW32" s="10"/>
      <c r="AX32" s="10"/>
      <c r="AY32" s="10"/>
    </row>
    <row r="33" spans="1:53" x14ac:dyDescent="0.25">
      <c r="A33" s="99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8"/>
      <c r="AV33" s="10"/>
      <c r="AW33" s="10"/>
      <c r="AX33" s="10"/>
      <c r="AY33" s="10"/>
    </row>
    <row r="34" spans="1:53" x14ac:dyDescent="0.25">
      <c r="A34" s="99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8"/>
      <c r="AV34" s="10"/>
      <c r="AW34" s="10"/>
      <c r="AX34" s="10"/>
      <c r="AY34" s="10"/>
    </row>
    <row r="35" spans="1:53" x14ac:dyDescent="0.25">
      <c r="A35" s="99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8"/>
      <c r="AV35" s="10"/>
      <c r="AW35" s="10"/>
      <c r="AX35" s="10"/>
      <c r="AY35" s="10"/>
    </row>
    <row r="36" spans="1:53" x14ac:dyDescent="0.25">
      <c r="A36" s="99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8"/>
      <c r="AV36" s="10"/>
      <c r="AW36" s="10"/>
      <c r="AX36" s="10"/>
      <c r="AY36" s="10"/>
    </row>
    <row r="37" spans="1:53" x14ac:dyDescent="0.25">
      <c r="A37" s="99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8"/>
      <c r="AV37" s="10"/>
      <c r="AW37" s="10"/>
      <c r="AX37" s="10"/>
      <c r="AY37" s="10"/>
    </row>
    <row r="38" spans="1:53" x14ac:dyDescent="0.25">
      <c r="A38" s="99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8"/>
      <c r="AV38" s="10"/>
      <c r="AW38" s="10"/>
      <c r="AX38" s="10"/>
      <c r="AY38" s="10"/>
    </row>
    <row r="39" spans="1:53" x14ac:dyDescent="0.25">
      <c r="A39" s="99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8"/>
      <c r="AV39" s="10"/>
      <c r="AW39" s="10"/>
      <c r="AX39" s="10"/>
      <c r="AY39" s="10"/>
    </row>
    <row r="40" spans="1:53" x14ac:dyDescent="0.25">
      <c r="A40" s="99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8"/>
      <c r="AV40" s="10"/>
      <c r="AW40" s="10"/>
      <c r="AX40" s="10"/>
      <c r="AY40" s="10"/>
    </row>
    <row r="41" spans="1:53" x14ac:dyDescent="0.25">
      <c r="A41" s="99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8"/>
      <c r="AZ41" s="7"/>
      <c r="BA41" s="10"/>
    </row>
    <row r="42" spans="1:53" ht="12" customHeight="1" x14ac:dyDescent="0.25">
      <c r="A42" s="99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8"/>
      <c r="AZ42" s="7"/>
      <c r="BA42" s="10"/>
    </row>
    <row r="43" spans="1:53" ht="14.25" customHeight="1" x14ac:dyDescent="0.25">
      <c r="A43" s="99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8"/>
      <c r="AZ43" s="7"/>
      <c r="BA43" s="10"/>
    </row>
    <row r="44" spans="1:53" x14ac:dyDescent="0.25">
      <c r="A44" s="99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8"/>
    </row>
    <row r="45" spans="1:53" x14ac:dyDescent="0.25">
      <c r="A45" s="99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8"/>
    </row>
    <row r="46" spans="1:53" ht="12.75" customHeight="1" x14ac:dyDescent="0.25">
      <c r="A46" s="109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8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1:53" x14ac:dyDescent="0.25">
      <c r="A47" s="106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8"/>
    </row>
    <row r="48" spans="1:53" ht="12.75" hidden="1" customHeight="1" x14ac:dyDescent="0.25">
      <c r="A48" s="106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8"/>
    </row>
    <row r="49" spans="1:33" ht="12.75" hidden="1" customHeight="1" x14ac:dyDescent="0.25">
      <c r="A49" s="106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8"/>
    </row>
    <row r="50" spans="1:33" x14ac:dyDescent="0.25">
      <c r="A50" s="106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8"/>
    </row>
    <row r="51" spans="1:33" x14ac:dyDescent="0.25">
      <c r="A51" s="106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/>
    </row>
    <row r="52" spans="1:33" ht="13" x14ac:dyDescent="0.3">
      <c r="A52" s="112" t="s">
        <v>220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4"/>
    </row>
    <row r="53" spans="1:33" x14ac:dyDescent="0.25">
      <c r="A53" s="109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8"/>
    </row>
    <row r="54" spans="1:33" x14ac:dyDescent="0.25">
      <c r="A54" s="106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8"/>
    </row>
    <row r="55" spans="1:33" x14ac:dyDescent="0.25">
      <c r="A55" s="106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8"/>
    </row>
    <row r="56" spans="1:33" ht="13" x14ac:dyDescent="0.3">
      <c r="A56" s="112" t="s">
        <v>4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5" t="s">
        <v>4</v>
      </c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4"/>
    </row>
    <row r="57" spans="1:33" ht="13" x14ac:dyDescent="0.3">
      <c r="A57" s="116" t="s">
        <v>81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15" t="s">
        <v>82</v>
      </c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8"/>
    </row>
    <row r="58" spans="1:33" x14ac:dyDescent="0.25">
      <c r="A58" s="109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8"/>
    </row>
    <row r="59" spans="1:33" x14ac:dyDescent="0.25">
      <c r="A59" s="106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8"/>
    </row>
    <row r="60" spans="1:33" ht="13.5" thickBot="1" x14ac:dyDescent="0.35">
      <c r="A60" s="1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1"/>
    </row>
  </sheetData>
  <mergeCells count="14">
    <mergeCell ref="A46:AG51"/>
    <mergeCell ref="A53:AG55"/>
    <mergeCell ref="A58:AG59"/>
    <mergeCell ref="A52:AG52"/>
    <mergeCell ref="A56:Q56"/>
    <mergeCell ref="R56:AG56"/>
    <mergeCell ref="A57:Q57"/>
    <mergeCell ref="R57:AG57"/>
    <mergeCell ref="A15:AG45"/>
    <mergeCell ref="A5:AG7"/>
    <mergeCell ref="A8:A14"/>
    <mergeCell ref="AG8:AG14"/>
    <mergeCell ref="C11:AE11"/>
    <mergeCell ref="C12:AE12"/>
  </mergeCells>
  <phoneticPr fontId="0" type="noConversion"/>
  <printOptions horizontalCentered="1" verticalCentered="1" gridLinesSet="0"/>
  <pageMargins left="0.19685039370078741" right="0.27559055118110237" top="0.39370078740157483" bottom="0.39370078740157483" header="0.31496062992125984" footer="3.937007874015748E-2"/>
  <pageSetup paperSize="9" scale="85" orientation="portrait" horizontalDpi="300" verticalDpi="300" r:id="rId1"/>
  <headerFooter alignWithMargins="0"/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sqref="A1:D35"/>
    </sheetView>
  </sheetViews>
  <sheetFormatPr defaultRowHeight="13" x14ac:dyDescent="0.3"/>
  <cols>
    <col min="1" max="1" width="33.90625" customWidth="1"/>
    <col min="2" max="2" width="15.453125" bestFit="1" customWidth="1"/>
    <col min="3" max="3" width="14" bestFit="1" customWidth="1"/>
    <col min="4" max="4" width="13.453125" customWidth="1"/>
    <col min="5" max="5" width="11.90625" bestFit="1" customWidth="1"/>
  </cols>
  <sheetData>
    <row r="1" spans="1:4" ht="15" x14ac:dyDescent="0.3">
      <c r="A1" s="117" t="s">
        <v>215</v>
      </c>
      <c r="B1" s="118"/>
      <c r="C1" s="118"/>
      <c r="D1" s="119"/>
    </row>
    <row r="2" spans="1:4" ht="15" x14ac:dyDescent="0.3">
      <c r="A2" s="120" t="s">
        <v>102</v>
      </c>
      <c r="B2" s="121"/>
      <c r="C2" s="121"/>
      <c r="D2" s="122"/>
    </row>
    <row r="3" spans="1:4" ht="15" x14ac:dyDescent="0.3">
      <c r="A3" s="62" t="s">
        <v>83</v>
      </c>
      <c r="B3" s="62" t="s">
        <v>142</v>
      </c>
      <c r="C3" s="62" t="s">
        <v>143</v>
      </c>
      <c r="D3" s="62" t="s">
        <v>18</v>
      </c>
    </row>
    <row r="4" spans="1:4" ht="15.5" x14ac:dyDescent="0.35">
      <c r="A4" s="53" t="s">
        <v>155</v>
      </c>
      <c r="B4" s="54">
        <f>+Bevételek!C5</f>
        <v>104990</v>
      </c>
      <c r="C4" s="54">
        <f>+Bevételek!D5</f>
        <v>6100</v>
      </c>
      <c r="D4" s="54">
        <f>+B4+C4</f>
        <v>111090</v>
      </c>
    </row>
    <row r="5" spans="1:4" ht="15.5" x14ac:dyDescent="0.35">
      <c r="A5" s="53" t="s">
        <v>156</v>
      </c>
      <c r="B5" s="54">
        <f>+Költségek!C5</f>
        <v>104839</v>
      </c>
      <c r="C5" s="54">
        <f>+Költségek!D5</f>
        <v>6065</v>
      </c>
      <c r="D5" s="54">
        <f>+B5+C5</f>
        <v>110904</v>
      </c>
    </row>
    <row r="6" spans="1:4" ht="15" x14ac:dyDescent="0.3">
      <c r="A6" s="55" t="s">
        <v>154</v>
      </c>
      <c r="B6" s="56">
        <f>+B4-B5</f>
        <v>151</v>
      </c>
      <c r="C6" s="56">
        <f t="shared" ref="C6:D6" si="0">+C4-C5</f>
        <v>35</v>
      </c>
      <c r="D6" s="56">
        <f t="shared" si="0"/>
        <v>186</v>
      </c>
    </row>
    <row r="7" spans="1:4" ht="15.5" x14ac:dyDescent="0.35">
      <c r="A7" s="27"/>
      <c r="B7" s="27"/>
      <c r="C7" s="27"/>
      <c r="D7" s="27"/>
    </row>
    <row r="8" spans="1:4" ht="15.5" x14ac:dyDescent="0.35">
      <c r="A8" s="27"/>
      <c r="B8" s="27"/>
      <c r="C8" s="27"/>
      <c r="D8" s="27"/>
    </row>
    <row r="9" spans="1:4" ht="15.5" x14ac:dyDescent="0.35">
      <c r="A9" s="123"/>
      <c r="B9" s="92" t="s">
        <v>216</v>
      </c>
      <c r="C9" s="58"/>
      <c r="D9" s="27"/>
    </row>
    <row r="10" spans="1:4" ht="15.5" x14ac:dyDescent="0.35">
      <c r="A10" s="124"/>
      <c r="B10" s="93" t="s">
        <v>206</v>
      </c>
      <c r="C10" s="58"/>
      <c r="D10" s="27"/>
    </row>
    <row r="11" spans="1:4" ht="15.5" x14ac:dyDescent="0.35">
      <c r="A11" s="63" t="s">
        <v>169</v>
      </c>
      <c r="B11" s="91">
        <f>+Bevételek!E5</f>
        <v>111090</v>
      </c>
      <c r="C11" s="58"/>
      <c r="D11" s="27"/>
    </row>
    <row r="12" spans="1:4" ht="15.5" x14ac:dyDescent="0.35">
      <c r="A12" s="63" t="s">
        <v>170</v>
      </c>
      <c r="B12" s="91">
        <f>+Költségek!E5</f>
        <v>110904</v>
      </c>
      <c r="C12" s="58"/>
      <c r="D12" s="27"/>
    </row>
    <row r="13" spans="1:4" ht="15.5" x14ac:dyDescent="0.35">
      <c r="A13" s="57"/>
      <c r="B13" s="58"/>
      <c r="C13" s="57"/>
      <c r="D13" s="27"/>
    </row>
    <row r="14" spans="1:4" ht="15.5" x14ac:dyDescent="0.35">
      <c r="A14" s="57"/>
      <c r="B14" s="58"/>
      <c r="C14" s="27"/>
      <c r="D14" s="27"/>
    </row>
    <row r="15" spans="1:4" ht="15.5" x14ac:dyDescent="0.35">
      <c r="A15" s="57"/>
      <c r="B15" s="58"/>
      <c r="C15" s="27"/>
      <c r="D15" s="27"/>
    </row>
    <row r="16" spans="1:4" ht="15.5" x14ac:dyDescent="0.35">
      <c r="A16" s="57"/>
      <c r="B16" s="58"/>
      <c r="C16" s="57"/>
      <c r="D16" s="60"/>
    </row>
    <row r="17" spans="1:4" ht="15.5" x14ac:dyDescent="0.35">
      <c r="A17" s="57" t="s">
        <v>171</v>
      </c>
      <c r="B17" s="59">
        <f>ROUND(B34,-3)/1000</f>
        <v>54416</v>
      </c>
      <c r="C17" s="27"/>
      <c r="D17" s="60"/>
    </row>
    <row r="18" spans="1:4" ht="15.5" x14ac:dyDescent="0.35">
      <c r="A18" s="27" t="s">
        <v>172</v>
      </c>
      <c r="B18" s="60">
        <v>0</v>
      </c>
      <c r="C18" s="27"/>
      <c r="D18" s="27"/>
    </row>
    <row r="19" spans="1:4" ht="15.5" x14ac:dyDescent="0.35">
      <c r="A19" s="27" t="s">
        <v>173</v>
      </c>
      <c r="B19" s="60">
        <v>0</v>
      </c>
      <c r="C19" s="27"/>
      <c r="D19" s="27"/>
    </row>
    <row r="20" spans="1:4" ht="15.5" x14ac:dyDescent="0.35">
      <c r="A20" s="57" t="s">
        <v>174</v>
      </c>
      <c r="B20" s="59">
        <f>+B17+B18-B19</f>
        <v>54416</v>
      </c>
      <c r="C20" s="27"/>
      <c r="D20" s="27"/>
    </row>
    <row r="21" spans="1:4" ht="15.5" x14ac:dyDescent="0.35">
      <c r="A21" s="27"/>
      <c r="B21" s="61"/>
      <c r="C21" s="27"/>
    </row>
    <row r="22" spans="1:4" ht="15.5" x14ac:dyDescent="0.35">
      <c r="A22" s="27"/>
      <c r="B22" s="61"/>
      <c r="C22" s="27"/>
    </row>
    <row r="23" spans="1:4" ht="15.5" x14ac:dyDescent="0.35">
      <c r="A23" s="27"/>
      <c r="B23" s="61"/>
      <c r="C23" s="27"/>
    </row>
    <row r="24" spans="1:4" ht="15.5" x14ac:dyDescent="0.35">
      <c r="A24" s="27"/>
      <c r="B24" s="27"/>
      <c r="C24" s="27"/>
    </row>
    <row r="25" spans="1:4" ht="15.5" x14ac:dyDescent="0.35">
      <c r="A25" s="63" t="s">
        <v>175</v>
      </c>
      <c r="B25" s="64">
        <v>43831</v>
      </c>
      <c r="C25" s="27"/>
    </row>
    <row r="26" spans="1:4" ht="15.5" x14ac:dyDescent="0.35">
      <c r="A26" s="66" t="s">
        <v>176</v>
      </c>
      <c r="B26" s="68">
        <v>26984302</v>
      </c>
      <c r="C26" s="27"/>
    </row>
    <row r="27" spans="1:4" ht="15.5" x14ac:dyDescent="0.35">
      <c r="A27" s="30" t="s">
        <v>177</v>
      </c>
      <c r="B27" s="69">
        <v>3195891</v>
      </c>
      <c r="C27" s="27"/>
    </row>
    <row r="28" spans="1:4" ht="15.5" x14ac:dyDescent="0.35">
      <c r="A28" s="30" t="s">
        <v>178</v>
      </c>
      <c r="B28" s="69">
        <v>7695062</v>
      </c>
      <c r="C28" s="27"/>
    </row>
    <row r="29" spans="1:4" ht="15.5" x14ac:dyDescent="0.35">
      <c r="A29" s="30" t="s">
        <v>179</v>
      </c>
      <c r="B29" s="69">
        <v>1438830</v>
      </c>
      <c r="C29" s="27"/>
      <c r="D29" s="48"/>
    </row>
    <row r="30" spans="1:4" ht="15.5" x14ac:dyDescent="0.35">
      <c r="A30" s="30" t="s">
        <v>180</v>
      </c>
      <c r="B30" s="69">
        <v>14148932</v>
      </c>
      <c r="C30" s="94"/>
    </row>
    <row r="31" spans="1:4" ht="15.5" x14ac:dyDescent="0.35">
      <c r="A31" s="30" t="s">
        <v>181</v>
      </c>
      <c r="B31" s="69">
        <v>901158</v>
      </c>
      <c r="C31" s="27"/>
      <c r="D31" s="27"/>
    </row>
    <row r="32" spans="1:4" ht="15.5" x14ac:dyDescent="0.35">
      <c r="A32" s="30" t="s">
        <v>182</v>
      </c>
      <c r="B32" s="69">
        <v>10782</v>
      </c>
      <c r="C32" s="27"/>
      <c r="D32" s="94"/>
    </row>
    <row r="33" spans="1:4" ht="15.5" x14ac:dyDescent="0.35">
      <c r="A33" s="67" t="s">
        <v>212</v>
      </c>
      <c r="B33" s="70">
        <v>41490</v>
      </c>
      <c r="C33" s="27"/>
      <c r="D33" s="27"/>
    </row>
    <row r="34" spans="1:4" ht="15.5" x14ac:dyDescent="0.35">
      <c r="A34" s="63" t="s">
        <v>183</v>
      </c>
      <c r="B34" s="65">
        <f>SUM(B26:B33)</f>
        <v>54416447</v>
      </c>
      <c r="C34" s="27"/>
      <c r="D34" s="27"/>
    </row>
    <row r="35" spans="1:4" ht="15.5" x14ac:dyDescent="0.35">
      <c r="A35" s="27"/>
      <c r="B35" s="27"/>
      <c r="C35" s="27"/>
      <c r="D35" s="27"/>
    </row>
    <row r="36" spans="1:4" ht="15.5" x14ac:dyDescent="0.35">
      <c r="A36" s="27"/>
      <c r="B36" s="27"/>
      <c r="C36" s="27"/>
      <c r="D36" s="27"/>
    </row>
    <row r="37" spans="1:4" ht="15.5" x14ac:dyDescent="0.35">
      <c r="A37" s="27"/>
      <c r="B37" s="27"/>
      <c r="C37" s="27"/>
      <c r="D37" s="27"/>
    </row>
    <row r="38" spans="1:4" ht="15.5" x14ac:dyDescent="0.35">
      <c r="A38" s="27"/>
      <c r="B38" s="27"/>
    </row>
    <row r="39" spans="1:4" ht="15.5" x14ac:dyDescent="0.35">
      <c r="A39" s="27"/>
      <c r="B39" s="27"/>
    </row>
    <row r="40" spans="1:4" ht="15.5" x14ac:dyDescent="0.35">
      <c r="A40" s="27"/>
      <c r="B40" s="27"/>
    </row>
    <row r="41" spans="1:4" ht="15.5" x14ac:dyDescent="0.35">
      <c r="A41" s="27"/>
      <c r="B41" s="27"/>
    </row>
  </sheetData>
  <mergeCells count="3">
    <mergeCell ref="A1:D1"/>
    <mergeCell ref="A2:D2"/>
    <mergeCell ref="A9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B9" sqref="B9"/>
    </sheetView>
  </sheetViews>
  <sheetFormatPr defaultColWidth="9.08984375" defaultRowHeight="15.5" x14ac:dyDescent="0.35"/>
  <cols>
    <col min="1" max="1" width="5.54296875" style="27" customWidth="1"/>
    <col min="2" max="2" width="61.6328125" style="27" customWidth="1"/>
    <col min="3" max="5" width="10.6328125" style="27" customWidth="1"/>
    <col min="6" max="16384" width="9.08984375" style="27"/>
  </cols>
  <sheetData>
    <row r="1" spans="1:5" ht="27" customHeight="1" x14ac:dyDescent="0.35">
      <c r="A1" s="117" t="s">
        <v>217</v>
      </c>
      <c r="B1" s="118"/>
      <c r="C1" s="118"/>
      <c r="D1" s="118"/>
      <c r="E1" s="119"/>
    </row>
    <row r="2" spans="1:5" x14ac:dyDescent="0.35">
      <c r="A2" s="120" t="s">
        <v>102</v>
      </c>
      <c r="B2" s="121"/>
      <c r="C2" s="121"/>
      <c r="D2" s="121"/>
      <c r="E2" s="122"/>
    </row>
    <row r="3" spans="1:5" ht="15.75" customHeight="1" x14ac:dyDescent="0.35">
      <c r="A3" s="125" t="s">
        <v>17</v>
      </c>
      <c r="B3" s="127" t="s">
        <v>83</v>
      </c>
      <c r="C3" s="129" t="s">
        <v>168</v>
      </c>
      <c r="D3" s="129"/>
      <c r="E3" s="129"/>
    </row>
    <row r="4" spans="1:5" x14ac:dyDescent="0.35">
      <c r="A4" s="126"/>
      <c r="B4" s="128"/>
      <c r="C4" s="95" t="s">
        <v>142</v>
      </c>
      <c r="D4" s="95" t="s">
        <v>143</v>
      </c>
      <c r="E4" s="95" t="s">
        <v>18</v>
      </c>
    </row>
    <row r="5" spans="1:5" x14ac:dyDescent="0.35">
      <c r="A5" s="35" t="s">
        <v>8</v>
      </c>
      <c r="B5" s="36" t="s">
        <v>147</v>
      </c>
      <c r="C5" s="72">
        <f t="shared" ref="C5:E5" si="0">+C6+C11+C14+C20+C23+C24+C25</f>
        <v>104990</v>
      </c>
      <c r="D5" s="72">
        <f t="shared" si="0"/>
        <v>6100</v>
      </c>
      <c r="E5" s="72">
        <f t="shared" si="0"/>
        <v>111090</v>
      </c>
    </row>
    <row r="6" spans="1:5" x14ac:dyDescent="0.35">
      <c r="A6" s="34" t="s">
        <v>7</v>
      </c>
      <c r="B6" s="37" t="s">
        <v>138</v>
      </c>
      <c r="C6" s="71">
        <f t="shared" ref="C6:E6" si="1">SUM(C7:C10)</f>
        <v>80200</v>
      </c>
      <c r="D6" s="71">
        <f t="shared" si="1"/>
        <v>0</v>
      </c>
      <c r="E6" s="71">
        <f t="shared" si="1"/>
        <v>80200</v>
      </c>
    </row>
    <row r="7" spans="1:5" x14ac:dyDescent="0.35">
      <c r="A7" s="29" t="s">
        <v>6</v>
      </c>
      <c r="B7" s="30" t="s">
        <v>210</v>
      </c>
      <c r="C7" s="51">
        <v>73000</v>
      </c>
      <c r="D7" s="44">
        <v>0</v>
      </c>
      <c r="E7" s="44">
        <f>+C7+D7</f>
        <v>73000</v>
      </c>
    </row>
    <row r="8" spans="1:5" x14ac:dyDescent="0.35">
      <c r="A8" s="29" t="s">
        <v>5</v>
      </c>
      <c r="B8" s="30" t="s">
        <v>158</v>
      </c>
      <c r="C8" s="51">
        <v>2000</v>
      </c>
      <c r="D8" s="44">
        <v>0</v>
      </c>
      <c r="E8" s="44">
        <f>+C8+D8</f>
        <v>2000</v>
      </c>
    </row>
    <row r="9" spans="1:5" x14ac:dyDescent="0.35">
      <c r="A9" s="29" t="s">
        <v>16</v>
      </c>
      <c r="B9" s="40" t="s">
        <v>221</v>
      </c>
      <c r="C9" s="51">
        <v>1200</v>
      </c>
      <c r="D9" s="44">
        <v>0</v>
      </c>
      <c r="E9" s="44">
        <f>+C9+D9</f>
        <v>1200</v>
      </c>
    </row>
    <row r="10" spans="1:5" x14ac:dyDescent="0.35">
      <c r="A10" s="29" t="s">
        <v>15</v>
      </c>
      <c r="B10" s="40" t="s">
        <v>126</v>
      </c>
      <c r="C10" s="51">
        <v>4000</v>
      </c>
      <c r="D10" s="44">
        <v>0</v>
      </c>
      <c r="E10" s="44">
        <f>+C10+D10</f>
        <v>4000</v>
      </c>
    </row>
    <row r="11" spans="1:5" x14ac:dyDescent="0.35">
      <c r="A11" s="34" t="s">
        <v>14</v>
      </c>
      <c r="B11" s="37" t="s">
        <v>148</v>
      </c>
      <c r="C11" s="71">
        <f t="shared" ref="C11:E11" si="2">SUM(C12:C13)</f>
        <v>12600</v>
      </c>
      <c r="D11" s="71">
        <f t="shared" si="2"/>
        <v>0</v>
      </c>
      <c r="E11" s="71">
        <f t="shared" si="2"/>
        <v>12600</v>
      </c>
    </row>
    <row r="12" spans="1:5" x14ac:dyDescent="0.35">
      <c r="A12" s="29" t="s">
        <v>13</v>
      </c>
      <c r="B12" s="31" t="s">
        <v>211</v>
      </c>
      <c r="C12" s="51">
        <v>9600</v>
      </c>
      <c r="D12" s="44">
        <v>0</v>
      </c>
      <c r="E12" s="44">
        <f>+C12+D12</f>
        <v>9600</v>
      </c>
    </row>
    <row r="13" spans="1:5" x14ac:dyDescent="0.35">
      <c r="A13" s="29" t="s">
        <v>12</v>
      </c>
      <c r="B13" s="31" t="s">
        <v>127</v>
      </c>
      <c r="C13" s="51">
        <v>3000</v>
      </c>
      <c r="D13" s="44">
        <v>0</v>
      </c>
      <c r="E13" s="44">
        <f>+C13+D13</f>
        <v>3000</v>
      </c>
    </row>
    <row r="14" spans="1:5" x14ac:dyDescent="0.35">
      <c r="A14" s="34" t="s">
        <v>11</v>
      </c>
      <c r="B14" s="37" t="s">
        <v>149</v>
      </c>
      <c r="C14" s="71">
        <f t="shared" ref="C14:E14" si="3">SUM(C15:C19)</f>
        <v>12100</v>
      </c>
      <c r="D14" s="71">
        <f t="shared" si="3"/>
        <v>6100</v>
      </c>
      <c r="E14" s="71">
        <f t="shared" si="3"/>
        <v>18200</v>
      </c>
    </row>
    <row r="15" spans="1:5" x14ac:dyDescent="0.35">
      <c r="A15" s="29" t="s">
        <v>10</v>
      </c>
      <c r="B15" s="31" t="s">
        <v>128</v>
      </c>
      <c r="C15" s="51">
        <v>0</v>
      </c>
      <c r="D15" s="51">
        <v>0</v>
      </c>
      <c r="E15" s="44">
        <f>+C15+D15</f>
        <v>0</v>
      </c>
    </row>
    <row r="16" spans="1:5" x14ac:dyDescent="0.35">
      <c r="A16" s="29" t="s">
        <v>9</v>
      </c>
      <c r="B16" s="31" t="s">
        <v>129</v>
      </c>
      <c r="C16" s="51">
        <v>0</v>
      </c>
      <c r="D16" s="51">
        <v>0</v>
      </c>
      <c r="E16" s="44">
        <f>+C16+D16</f>
        <v>0</v>
      </c>
    </row>
    <row r="17" spans="1:5" x14ac:dyDescent="0.35">
      <c r="A17" s="29" t="s">
        <v>19</v>
      </c>
      <c r="B17" s="31" t="s">
        <v>159</v>
      </c>
      <c r="C17" s="51">
        <v>1000</v>
      </c>
      <c r="D17" s="51">
        <v>0</v>
      </c>
      <c r="E17" s="44">
        <f>+C17+D17</f>
        <v>1000</v>
      </c>
    </row>
    <row r="18" spans="1:5" x14ac:dyDescent="0.35">
      <c r="A18" s="29" t="s">
        <v>20</v>
      </c>
      <c r="B18" s="31" t="s">
        <v>130</v>
      </c>
      <c r="C18" s="51">
        <v>0</v>
      </c>
      <c r="D18" s="51">
        <v>6100</v>
      </c>
      <c r="E18" s="44">
        <f>+C18+D18</f>
        <v>6100</v>
      </c>
    </row>
    <row r="19" spans="1:5" x14ac:dyDescent="0.35">
      <c r="A19" s="29" t="s">
        <v>21</v>
      </c>
      <c r="B19" s="31" t="s">
        <v>131</v>
      </c>
      <c r="C19" s="51">
        <v>11100</v>
      </c>
      <c r="D19" s="51">
        <v>0</v>
      </c>
      <c r="E19" s="44">
        <f>+C19+D19</f>
        <v>11100</v>
      </c>
    </row>
    <row r="20" spans="1:5" x14ac:dyDescent="0.35">
      <c r="A20" s="34" t="s">
        <v>22</v>
      </c>
      <c r="B20" s="37" t="s">
        <v>150</v>
      </c>
      <c r="C20" s="71">
        <f t="shared" ref="C20:E20" si="4">SUM(C21:C22)</f>
        <v>0</v>
      </c>
      <c r="D20" s="71">
        <f t="shared" si="4"/>
        <v>0</v>
      </c>
      <c r="E20" s="71">
        <f t="shared" si="4"/>
        <v>0</v>
      </c>
    </row>
    <row r="21" spans="1:5" x14ac:dyDescent="0.35">
      <c r="A21" s="29" t="s">
        <v>23</v>
      </c>
      <c r="B21" s="31" t="s">
        <v>132</v>
      </c>
      <c r="C21" s="44">
        <v>0</v>
      </c>
      <c r="D21" s="44">
        <v>0</v>
      </c>
      <c r="E21" s="44">
        <f>+C21+D21</f>
        <v>0</v>
      </c>
    </row>
    <row r="22" spans="1:5" x14ac:dyDescent="0.35">
      <c r="A22" s="41" t="s">
        <v>24</v>
      </c>
      <c r="B22" s="42" t="s">
        <v>157</v>
      </c>
      <c r="C22" s="45">
        <v>0</v>
      </c>
      <c r="D22" s="45">
        <v>0</v>
      </c>
      <c r="E22" s="44">
        <f>+C22+D22</f>
        <v>0</v>
      </c>
    </row>
    <row r="23" spans="1:5" x14ac:dyDescent="0.35">
      <c r="A23" s="34" t="s">
        <v>25</v>
      </c>
      <c r="B23" s="37" t="s">
        <v>139</v>
      </c>
      <c r="C23" s="71">
        <v>90</v>
      </c>
      <c r="D23" s="71">
        <v>0</v>
      </c>
      <c r="E23" s="71">
        <f>+C23+D23</f>
        <v>90</v>
      </c>
    </row>
    <row r="24" spans="1:5" x14ac:dyDescent="0.35">
      <c r="A24" s="34" t="s">
        <v>26</v>
      </c>
      <c r="B24" s="37" t="s">
        <v>140</v>
      </c>
      <c r="C24" s="71">
        <v>0</v>
      </c>
      <c r="D24" s="71">
        <v>0</v>
      </c>
      <c r="E24" s="71">
        <f>+C24+D24</f>
        <v>0</v>
      </c>
    </row>
    <row r="25" spans="1:5" x14ac:dyDescent="0.35">
      <c r="A25" s="34" t="s">
        <v>27</v>
      </c>
      <c r="B25" s="37" t="s">
        <v>207</v>
      </c>
      <c r="C25" s="71">
        <v>0</v>
      </c>
      <c r="D25" s="71">
        <v>0</v>
      </c>
      <c r="E25" s="71">
        <f>+C25+D25</f>
        <v>0</v>
      </c>
    </row>
    <row r="26" spans="1:5" x14ac:dyDescent="0.35">
      <c r="A26" s="26"/>
    </row>
    <row r="27" spans="1:5" x14ac:dyDescent="0.35">
      <c r="A27" s="26"/>
    </row>
    <row r="28" spans="1:5" x14ac:dyDescent="0.35">
      <c r="A28" s="26"/>
    </row>
    <row r="29" spans="1:5" x14ac:dyDescent="0.35">
      <c r="A29" s="26"/>
    </row>
    <row r="30" spans="1:5" x14ac:dyDescent="0.35">
      <c r="A30" s="26"/>
    </row>
    <row r="31" spans="1:5" x14ac:dyDescent="0.35">
      <c r="A31" s="26"/>
    </row>
    <row r="32" spans="1:5" x14ac:dyDescent="0.35">
      <c r="A32" s="26"/>
    </row>
    <row r="33" spans="1:1" x14ac:dyDescent="0.35">
      <c r="A33" s="26"/>
    </row>
    <row r="34" spans="1:1" x14ac:dyDescent="0.35">
      <c r="A34" s="26"/>
    </row>
    <row r="35" spans="1:1" x14ac:dyDescent="0.35">
      <c r="A35" s="26"/>
    </row>
    <row r="36" spans="1:1" x14ac:dyDescent="0.35">
      <c r="A36" s="26"/>
    </row>
    <row r="37" spans="1:1" x14ac:dyDescent="0.35">
      <c r="A37" s="26"/>
    </row>
    <row r="38" spans="1:1" x14ac:dyDescent="0.35">
      <c r="A38" s="26"/>
    </row>
    <row r="39" spans="1:1" x14ac:dyDescent="0.35">
      <c r="A39" s="26"/>
    </row>
    <row r="40" spans="1:1" x14ac:dyDescent="0.35">
      <c r="A40" s="26"/>
    </row>
    <row r="41" spans="1:1" x14ac:dyDescent="0.35">
      <c r="A41" s="26"/>
    </row>
    <row r="42" spans="1:1" x14ac:dyDescent="0.35">
      <c r="A42" s="26"/>
    </row>
    <row r="43" spans="1:1" x14ac:dyDescent="0.35">
      <c r="A43" s="26"/>
    </row>
  </sheetData>
  <mergeCells count="5">
    <mergeCell ref="A2:E2"/>
    <mergeCell ref="A1:E1"/>
    <mergeCell ref="A3:A4"/>
    <mergeCell ref="B3:B4"/>
    <mergeCell ref="C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workbookViewId="0">
      <pane ySplit="4" topLeftCell="A35" activePane="bottomLeft" state="frozen"/>
      <selection pane="bottomLeft" activeCell="B46" sqref="B46"/>
    </sheetView>
  </sheetViews>
  <sheetFormatPr defaultRowHeight="13" x14ac:dyDescent="0.3"/>
  <cols>
    <col min="1" max="1" width="5.54296875" customWidth="1"/>
    <col min="2" max="2" width="66.6328125" customWidth="1"/>
    <col min="3" max="5" width="10.6328125" customWidth="1"/>
  </cols>
  <sheetData>
    <row r="1" spans="1:5" ht="32.25" customHeight="1" x14ac:dyDescent="0.3">
      <c r="A1" s="117" t="s">
        <v>218</v>
      </c>
      <c r="B1" s="118"/>
      <c r="C1" s="118"/>
      <c r="D1" s="118"/>
      <c r="E1" s="119"/>
    </row>
    <row r="2" spans="1:5" ht="15" x14ac:dyDescent="0.3">
      <c r="A2" s="117" t="s">
        <v>102</v>
      </c>
      <c r="B2" s="118"/>
      <c r="C2" s="118"/>
      <c r="D2" s="118"/>
      <c r="E2" s="119"/>
    </row>
    <row r="3" spans="1:5" ht="15" x14ac:dyDescent="0.3">
      <c r="A3" s="131" t="s">
        <v>17</v>
      </c>
      <c r="B3" s="132" t="s">
        <v>83</v>
      </c>
      <c r="C3" s="130" t="s">
        <v>168</v>
      </c>
      <c r="D3" s="130"/>
      <c r="E3" s="130"/>
    </row>
    <row r="4" spans="1:5" ht="15" x14ac:dyDescent="0.3">
      <c r="A4" s="131"/>
      <c r="B4" s="132"/>
      <c r="C4" s="95" t="s">
        <v>142</v>
      </c>
      <c r="D4" s="95" t="s">
        <v>143</v>
      </c>
      <c r="E4" s="95" t="s">
        <v>18</v>
      </c>
    </row>
    <row r="5" spans="1:5" ht="15.5" x14ac:dyDescent="0.3">
      <c r="A5" s="35" t="s">
        <v>8</v>
      </c>
      <c r="B5" s="36" t="s">
        <v>203</v>
      </c>
      <c r="C5" s="72">
        <f t="shared" ref="C5:E5" si="0">+C6+C54+C76+C81+C84+C85+C86</f>
        <v>104839</v>
      </c>
      <c r="D5" s="72">
        <f t="shared" si="0"/>
        <v>6065</v>
      </c>
      <c r="E5" s="72">
        <f t="shared" si="0"/>
        <v>110904</v>
      </c>
    </row>
    <row r="6" spans="1:5" ht="15.5" x14ac:dyDescent="0.35">
      <c r="A6" s="34" t="s">
        <v>7</v>
      </c>
      <c r="B6" s="37" t="s">
        <v>204</v>
      </c>
      <c r="C6" s="71">
        <f t="shared" ref="C6:E6" si="1">+C7+C16+C47</f>
        <v>43270</v>
      </c>
      <c r="D6" s="71">
        <f t="shared" si="1"/>
        <v>2189</v>
      </c>
      <c r="E6" s="71">
        <f t="shared" si="1"/>
        <v>45459</v>
      </c>
    </row>
    <row r="7" spans="1:5" ht="15.5" x14ac:dyDescent="0.35">
      <c r="A7" s="33" t="s">
        <v>6</v>
      </c>
      <c r="B7" s="38" t="s">
        <v>145</v>
      </c>
      <c r="C7" s="73">
        <f>+C8+C9+C10+C13+C14+C15</f>
        <v>3200</v>
      </c>
      <c r="D7" s="73">
        <f t="shared" ref="D7:E7" si="2">+D8+D9+D10+D13+D14+D15</f>
        <v>0</v>
      </c>
      <c r="E7" s="73">
        <f t="shared" si="2"/>
        <v>3200</v>
      </c>
    </row>
    <row r="8" spans="1:5" ht="15.5" x14ac:dyDescent="0.3">
      <c r="A8" s="78" t="s">
        <v>5</v>
      </c>
      <c r="B8" s="79" t="s">
        <v>84</v>
      </c>
      <c r="C8" s="80">
        <f>+'Titkárság költségei'!C7</f>
        <v>600</v>
      </c>
      <c r="D8" s="80">
        <f>+'Pályázatok költségei'!C7</f>
        <v>0</v>
      </c>
      <c r="E8" s="80">
        <f>+C8+D8</f>
        <v>600</v>
      </c>
    </row>
    <row r="9" spans="1:5" ht="15.5" x14ac:dyDescent="0.3">
      <c r="A9" s="78" t="s">
        <v>16</v>
      </c>
      <c r="B9" s="79" t="s">
        <v>85</v>
      </c>
      <c r="C9" s="80">
        <f>+'Titkárság költségei'!C8</f>
        <v>200</v>
      </c>
      <c r="D9" s="80">
        <f>+'Pályázatok költségei'!C8</f>
        <v>0</v>
      </c>
      <c r="E9" s="80">
        <f>+C9+D9</f>
        <v>200</v>
      </c>
    </row>
    <row r="10" spans="1:5" ht="15.5" x14ac:dyDescent="0.3">
      <c r="A10" s="78" t="s">
        <v>15</v>
      </c>
      <c r="B10" s="79" t="s">
        <v>101</v>
      </c>
      <c r="C10" s="80">
        <f>+C11+C12</f>
        <v>1100</v>
      </c>
      <c r="D10" s="80">
        <f t="shared" ref="D10:E10" si="3">+D11+D12</f>
        <v>0</v>
      </c>
      <c r="E10" s="80">
        <f t="shared" si="3"/>
        <v>1100</v>
      </c>
    </row>
    <row r="11" spans="1:5" ht="15.5" x14ac:dyDescent="0.35">
      <c r="A11" s="28" t="s">
        <v>14</v>
      </c>
      <c r="B11" s="31" t="s">
        <v>103</v>
      </c>
      <c r="C11" s="44">
        <f>+'Titkárság költségei'!C10</f>
        <v>600</v>
      </c>
      <c r="D11" s="44">
        <f>+'Pályázatok költségei'!C10</f>
        <v>0</v>
      </c>
      <c r="E11" s="44">
        <f t="shared" ref="E11:E53" si="4">+C11+D11</f>
        <v>600</v>
      </c>
    </row>
    <row r="12" spans="1:5" ht="15.5" x14ac:dyDescent="0.35">
      <c r="A12" s="28" t="s">
        <v>13</v>
      </c>
      <c r="B12" s="31" t="s">
        <v>222</v>
      </c>
      <c r="C12" s="44">
        <f>+'Titkárság költségei'!C11</f>
        <v>500</v>
      </c>
      <c r="D12" s="44">
        <f>+'Pályázatok költségei'!C11</f>
        <v>0</v>
      </c>
      <c r="E12" s="44">
        <f t="shared" si="4"/>
        <v>500</v>
      </c>
    </row>
    <row r="13" spans="1:5" ht="15.5" x14ac:dyDescent="0.3">
      <c r="A13" s="78" t="s">
        <v>12</v>
      </c>
      <c r="B13" s="79" t="s">
        <v>86</v>
      </c>
      <c r="C13" s="80">
        <f>+'Titkárság költségei'!C12</f>
        <v>600</v>
      </c>
      <c r="D13" s="80">
        <f>+'Pályázatok költségei'!C12</f>
        <v>0</v>
      </c>
      <c r="E13" s="80">
        <f t="shared" si="4"/>
        <v>600</v>
      </c>
    </row>
    <row r="14" spans="1:5" ht="15.5" x14ac:dyDescent="0.3">
      <c r="A14" s="78">
        <v>10</v>
      </c>
      <c r="B14" s="79" t="s">
        <v>223</v>
      </c>
      <c r="C14" s="80">
        <f>+'Titkárság költségei'!C13</f>
        <v>500</v>
      </c>
      <c r="D14" s="80">
        <f>+'Pályázatok költségei'!C13</f>
        <v>0</v>
      </c>
      <c r="E14" s="80">
        <f t="shared" si="4"/>
        <v>500</v>
      </c>
    </row>
    <row r="15" spans="1:5" ht="15.5" x14ac:dyDescent="0.3">
      <c r="A15" s="78" t="s">
        <v>10</v>
      </c>
      <c r="B15" s="79" t="s">
        <v>87</v>
      </c>
      <c r="C15" s="80">
        <f>+'Titkárság költségei'!C14</f>
        <v>200</v>
      </c>
      <c r="D15" s="80">
        <f>+'Pályázatok költségei'!C14</f>
        <v>0</v>
      </c>
      <c r="E15" s="80">
        <f t="shared" si="4"/>
        <v>200</v>
      </c>
    </row>
    <row r="16" spans="1:5" ht="15.5" x14ac:dyDescent="0.35">
      <c r="A16" s="33" t="s">
        <v>9</v>
      </c>
      <c r="B16" s="38" t="s">
        <v>205</v>
      </c>
      <c r="C16" s="73">
        <f t="shared" ref="C16:E16" si="5">+C17+C18+C22+C23+C26+C29+C38+C41</f>
        <v>38060</v>
      </c>
      <c r="D16" s="73">
        <f t="shared" si="5"/>
        <v>2189</v>
      </c>
      <c r="E16" s="73">
        <f t="shared" si="5"/>
        <v>40249</v>
      </c>
    </row>
    <row r="17" spans="1:5" ht="15.5" x14ac:dyDescent="0.3">
      <c r="A17" s="78" t="s">
        <v>19</v>
      </c>
      <c r="B17" s="79" t="s">
        <v>88</v>
      </c>
      <c r="C17" s="80">
        <f>+'Titkárság költségei'!C16</f>
        <v>300</v>
      </c>
      <c r="D17" s="80">
        <f>+'Pályázatok költségei'!C16</f>
        <v>0</v>
      </c>
      <c r="E17" s="80">
        <f t="shared" si="4"/>
        <v>300</v>
      </c>
    </row>
    <row r="18" spans="1:5" ht="15.5" x14ac:dyDescent="0.3">
      <c r="A18" s="78" t="s">
        <v>20</v>
      </c>
      <c r="B18" s="79" t="s">
        <v>146</v>
      </c>
      <c r="C18" s="80">
        <f t="shared" ref="C18:E18" si="6">+C19+C20+C21</f>
        <v>2300</v>
      </c>
      <c r="D18" s="80">
        <f t="shared" si="6"/>
        <v>300</v>
      </c>
      <c r="E18" s="80">
        <f t="shared" si="6"/>
        <v>2600</v>
      </c>
    </row>
    <row r="19" spans="1:5" ht="15.5" x14ac:dyDescent="0.35">
      <c r="A19" s="28" t="s">
        <v>21</v>
      </c>
      <c r="B19" s="31" t="s">
        <v>115</v>
      </c>
      <c r="C19" s="44">
        <f>+'Titkárság költségei'!C18</f>
        <v>300</v>
      </c>
      <c r="D19" s="44">
        <f>+'Pályázatok költségei'!C18</f>
        <v>0</v>
      </c>
      <c r="E19" s="44">
        <f t="shared" si="4"/>
        <v>300</v>
      </c>
    </row>
    <row r="20" spans="1:5" ht="15.5" x14ac:dyDescent="0.35">
      <c r="A20" s="28" t="s">
        <v>22</v>
      </c>
      <c r="B20" s="31" t="s">
        <v>151</v>
      </c>
      <c r="C20" s="44">
        <f>+'Titkárság költségei'!C19</f>
        <v>1200</v>
      </c>
      <c r="D20" s="44">
        <f>+'Pályázatok költségei'!C19</f>
        <v>300</v>
      </c>
      <c r="E20" s="44">
        <f t="shared" si="4"/>
        <v>1500</v>
      </c>
    </row>
    <row r="21" spans="1:5" ht="15.5" x14ac:dyDescent="0.35">
      <c r="A21" s="28" t="s">
        <v>23</v>
      </c>
      <c r="B21" s="31" t="s">
        <v>152</v>
      </c>
      <c r="C21" s="44">
        <f>+'Titkárság költségei'!C20</f>
        <v>800</v>
      </c>
      <c r="D21" s="44">
        <f>+'Pályázatok költségei'!C20</f>
        <v>0</v>
      </c>
      <c r="E21" s="44">
        <f t="shared" si="4"/>
        <v>800</v>
      </c>
    </row>
    <row r="22" spans="1:5" ht="15.5" x14ac:dyDescent="0.3">
      <c r="A22" s="78" t="s">
        <v>24</v>
      </c>
      <c r="B22" s="79" t="s">
        <v>89</v>
      </c>
      <c r="C22" s="80">
        <f>+'Titkárság költségei'!C21</f>
        <v>4000</v>
      </c>
      <c r="D22" s="80">
        <f>+'Pályázatok költségei'!C21</f>
        <v>0</v>
      </c>
      <c r="E22" s="80">
        <f t="shared" si="4"/>
        <v>4000</v>
      </c>
    </row>
    <row r="23" spans="1:5" ht="15.5" x14ac:dyDescent="0.3">
      <c r="A23" s="78" t="s">
        <v>25</v>
      </c>
      <c r="B23" s="79" t="s">
        <v>187</v>
      </c>
      <c r="C23" s="80">
        <f>+C24+C25</f>
        <v>8300</v>
      </c>
      <c r="D23" s="80">
        <f t="shared" ref="D23:E23" si="7">+D24+D25</f>
        <v>0</v>
      </c>
      <c r="E23" s="80">
        <f t="shared" si="7"/>
        <v>8300</v>
      </c>
    </row>
    <row r="24" spans="1:5" ht="15.5" x14ac:dyDescent="0.35">
      <c r="A24" s="28" t="s">
        <v>26</v>
      </c>
      <c r="B24" s="31" t="s">
        <v>224</v>
      </c>
      <c r="C24" s="44">
        <f>+'Titkárság költségei'!C23</f>
        <v>7300</v>
      </c>
      <c r="D24" s="44">
        <v>0</v>
      </c>
      <c r="E24" s="44">
        <f>+C24+D24</f>
        <v>7300</v>
      </c>
    </row>
    <row r="25" spans="1:5" ht="15.5" x14ac:dyDescent="0.35">
      <c r="A25" s="28" t="s">
        <v>27</v>
      </c>
      <c r="B25" s="31" t="s">
        <v>185</v>
      </c>
      <c r="C25" s="44">
        <f>+'Titkárság költségei'!C24</f>
        <v>1000</v>
      </c>
      <c r="D25" s="44">
        <v>0</v>
      </c>
      <c r="E25" s="44">
        <f>+C25+D25</f>
        <v>1000</v>
      </c>
    </row>
    <row r="26" spans="1:5" ht="15.5" x14ac:dyDescent="0.3">
      <c r="A26" s="78" t="s">
        <v>28</v>
      </c>
      <c r="B26" s="79" t="s">
        <v>188</v>
      </c>
      <c r="C26" s="80">
        <f t="shared" ref="C26:E26" si="8">+C27+C28</f>
        <v>1200</v>
      </c>
      <c r="D26" s="80">
        <f t="shared" si="8"/>
        <v>0</v>
      </c>
      <c r="E26" s="80">
        <f t="shared" si="8"/>
        <v>1200</v>
      </c>
    </row>
    <row r="27" spans="1:5" ht="15.5" x14ac:dyDescent="0.35">
      <c r="A27" s="28" t="s">
        <v>29</v>
      </c>
      <c r="B27" s="31" t="s">
        <v>104</v>
      </c>
      <c r="C27" s="44">
        <f>+'Titkárság költségei'!C26</f>
        <v>300</v>
      </c>
      <c r="D27" s="44">
        <f>+'Pályázatok költségei'!C24</f>
        <v>0</v>
      </c>
      <c r="E27" s="44">
        <f t="shared" si="4"/>
        <v>300</v>
      </c>
    </row>
    <row r="28" spans="1:5" ht="15.5" x14ac:dyDescent="0.35">
      <c r="A28" s="28" t="s">
        <v>30</v>
      </c>
      <c r="B28" s="31" t="s">
        <v>105</v>
      </c>
      <c r="C28" s="44">
        <f>+'Titkárság költségei'!C27</f>
        <v>900</v>
      </c>
      <c r="D28" s="44">
        <f>+'Pályázatok költségei'!C25</f>
        <v>0</v>
      </c>
      <c r="E28" s="44">
        <f t="shared" si="4"/>
        <v>900</v>
      </c>
    </row>
    <row r="29" spans="1:5" ht="15.5" x14ac:dyDescent="0.3">
      <c r="A29" s="78" t="s">
        <v>31</v>
      </c>
      <c r="B29" s="79" t="s">
        <v>189</v>
      </c>
      <c r="C29" s="80">
        <f t="shared" ref="C29:E29" si="9">SUM(C30:C37)</f>
        <v>5400</v>
      </c>
      <c r="D29" s="80">
        <f t="shared" si="9"/>
        <v>1889</v>
      </c>
      <c r="E29" s="80">
        <f t="shared" si="9"/>
        <v>7289</v>
      </c>
    </row>
    <row r="30" spans="1:5" ht="15.5" x14ac:dyDescent="0.35">
      <c r="A30" s="28" t="s">
        <v>32</v>
      </c>
      <c r="B30" s="31" t="s">
        <v>106</v>
      </c>
      <c r="C30" s="44">
        <f>+'Titkárság költségei'!C29</f>
        <v>300</v>
      </c>
      <c r="D30" s="44">
        <f>+'Pályázatok költségei'!C29</f>
        <v>0</v>
      </c>
      <c r="E30" s="44">
        <f t="shared" si="4"/>
        <v>300</v>
      </c>
    </row>
    <row r="31" spans="1:5" ht="15.5" x14ac:dyDescent="0.35">
      <c r="A31" s="28" t="s">
        <v>33</v>
      </c>
      <c r="B31" s="31" t="s">
        <v>107</v>
      </c>
      <c r="C31" s="44">
        <f>+'Titkárság költségei'!C27</f>
        <v>900</v>
      </c>
      <c r="D31" s="44">
        <f>+'Pályázatok költségei'!C30</f>
        <v>1000</v>
      </c>
      <c r="E31" s="44">
        <f t="shared" si="4"/>
        <v>1900</v>
      </c>
    </row>
    <row r="32" spans="1:5" ht="15.5" x14ac:dyDescent="0.35">
      <c r="A32" s="28" t="s">
        <v>34</v>
      </c>
      <c r="B32" s="31" t="s">
        <v>108</v>
      </c>
      <c r="C32" s="44">
        <f>+'Titkárság költségei'!C31</f>
        <v>400</v>
      </c>
      <c r="D32" s="44">
        <f>+'Pályázatok költségei'!C31</f>
        <v>0</v>
      </c>
      <c r="E32" s="44">
        <f t="shared" si="4"/>
        <v>400</v>
      </c>
    </row>
    <row r="33" spans="1:5" ht="15.5" x14ac:dyDescent="0.35">
      <c r="A33" s="28" t="s">
        <v>35</v>
      </c>
      <c r="B33" s="31" t="s">
        <v>109</v>
      </c>
      <c r="C33" s="44">
        <f>+'Titkárság költségei'!C32</f>
        <v>400</v>
      </c>
      <c r="D33" s="44">
        <f>+'Pályázatok költségei'!C32</f>
        <v>0</v>
      </c>
      <c r="E33" s="44">
        <f t="shared" si="4"/>
        <v>400</v>
      </c>
    </row>
    <row r="34" spans="1:5" ht="15.5" x14ac:dyDescent="0.35">
      <c r="A34" s="28" t="s">
        <v>36</v>
      </c>
      <c r="B34" s="31" t="s">
        <v>110</v>
      </c>
      <c r="C34" s="44">
        <f>+'Titkárság költségei'!C33</f>
        <v>0</v>
      </c>
      <c r="D34" s="44">
        <f>+'Pályázatok költségei'!C33</f>
        <v>0</v>
      </c>
      <c r="E34" s="44">
        <f t="shared" si="4"/>
        <v>0</v>
      </c>
    </row>
    <row r="35" spans="1:5" ht="15.5" x14ac:dyDescent="0.35">
      <c r="A35" s="28" t="s">
        <v>37</v>
      </c>
      <c r="B35" s="31" t="s">
        <v>111</v>
      </c>
      <c r="C35" s="44">
        <f>+'Titkárság költségei'!C34</f>
        <v>0</v>
      </c>
      <c r="D35" s="44">
        <f>+'Pályázatok költségei'!C34</f>
        <v>0</v>
      </c>
      <c r="E35" s="44">
        <f t="shared" si="4"/>
        <v>0</v>
      </c>
    </row>
    <row r="36" spans="1:5" ht="15.5" x14ac:dyDescent="0.35">
      <c r="A36" s="28" t="s">
        <v>38</v>
      </c>
      <c r="B36" s="31" t="s">
        <v>112</v>
      </c>
      <c r="C36" s="44">
        <f>+'Titkárság költségei'!C35</f>
        <v>3000</v>
      </c>
      <c r="D36" s="44">
        <f>+'Pályázatok költségei'!C35</f>
        <v>0</v>
      </c>
      <c r="E36" s="44">
        <f t="shared" si="4"/>
        <v>3000</v>
      </c>
    </row>
    <row r="37" spans="1:5" ht="15.5" x14ac:dyDescent="0.35">
      <c r="A37" s="28" t="s">
        <v>39</v>
      </c>
      <c r="B37" s="31" t="s">
        <v>113</v>
      </c>
      <c r="C37" s="47">
        <f>+'Titkárság költségei'!C36</f>
        <v>400</v>
      </c>
      <c r="D37" s="47">
        <f>+'Pályázatok költségei'!C36</f>
        <v>889</v>
      </c>
      <c r="E37" s="44">
        <f t="shared" si="4"/>
        <v>1289</v>
      </c>
    </row>
    <row r="38" spans="1:5" ht="15.5" x14ac:dyDescent="0.3">
      <c r="A38" s="78" t="s">
        <v>40</v>
      </c>
      <c r="B38" s="79" t="s">
        <v>225</v>
      </c>
      <c r="C38" s="80">
        <f t="shared" ref="C38:E38" si="10">+C39+C40</f>
        <v>2600</v>
      </c>
      <c r="D38" s="80">
        <f t="shared" si="10"/>
        <v>0</v>
      </c>
      <c r="E38" s="80">
        <f t="shared" si="10"/>
        <v>2600</v>
      </c>
    </row>
    <row r="39" spans="1:5" ht="15.5" x14ac:dyDescent="0.35">
      <c r="A39" s="28" t="s">
        <v>41</v>
      </c>
      <c r="B39" s="31" t="s">
        <v>114</v>
      </c>
      <c r="C39" s="44">
        <f>+'Titkárság költségei'!C38</f>
        <v>1800</v>
      </c>
      <c r="D39" s="44">
        <f>+'Pályázatok költségei'!C38</f>
        <v>0</v>
      </c>
      <c r="E39" s="44">
        <f t="shared" si="4"/>
        <v>1800</v>
      </c>
    </row>
    <row r="40" spans="1:5" ht="15.5" x14ac:dyDescent="0.35">
      <c r="A40" s="28" t="s">
        <v>42</v>
      </c>
      <c r="B40" s="31" t="s">
        <v>116</v>
      </c>
      <c r="C40" s="44">
        <f>+'Titkárság költségei'!C39</f>
        <v>800</v>
      </c>
      <c r="D40" s="44">
        <f>+'Pályázatok költségei'!C39</f>
        <v>0</v>
      </c>
      <c r="E40" s="44">
        <f t="shared" si="4"/>
        <v>800</v>
      </c>
    </row>
    <row r="41" spans="1:5" ht="15.5" x14ac:dyDescent="0.3">
      <c r="A41" s="78" t="s">
        <v>43</v>
      </c>
      <c r="B41" s="79" t="s">
        <v>228</v>
      </c>
      <c r="C41" s="80">
        <f>+C42+C43+C44+C46+C45</f>
        <v>13960</v>
      </c>
      <c r="D41" s="80">
        <f>+D42+D43+D44+D46</f>
        <v>0</v>
      </c>
      <c r="E41" s="80">
        <f>+E42+E43+E44+E46+E45</f>
        <v>13960</v>
      </c>
    </row>
    <row r="42" spans="1:5" ht="15.5" x14ac:dyDescent="0.35">
      <c r="A42" s="28" t="s">
        <v>44</v>
      </c>
      <c r="B42" s="31" t="s">
        <v>117</v>
      </c>
      <c r="C42" s="44">
        <f>+'Titkárság költségei'!C41</f>
        <v>10500</v>
      </c>
      <c r="D42" s="44">
        <f>+'Pályázatok költségei'!C41</f>
        <v>0</v>
      </c>
      <c r="E42" s="44">
        <f t="shared" si="4"/>
        <v>10500</v>
      </c>
    </row>
    <row r="43" spans="1:5" ht="15.5" x14ac:dyDescent="0.35">
      <c r="A43" s="28" t="s">
        <v>45</v>
      </c>
      <c r="B43" s="31" t="s">
        <v>118</v>
      </c>
      <c r="C43" s="44">
        <f>+'Titkárság költségei'!C42</f>
        <v>60</v>
      </c>
      <c r="D43" s="44">
        <f>+'Pályázatok költségei'!C42</f>
        <v>0</v>
      </c>
      <c r="E43" s="44">
        <f t="shared" si="4"/>
        <v>60</v>
      </c>
    </row>
    <row r="44" spans="1:5" ht="15.5" x14ac:dyDescent="0.35">
      <c r="A44" s="28" t="s">
        <v>46</v>
      </c>
      <c r="B44" s="31" t="s">
        <v>229</v>
      </c>
      <c r="C44" s="51">
        <f>+'Titkárság költségei'!C43</f>
        <v>0</v>
      </c>
      <c r="D44" s="44">
        <f>+'Pályázatok költségei'!C43</f>
        <v>0</v>
      </c>
      <c r="E44" s="44">
        <f t="shared" si="4"/>
        <v>0</v>
      </c>
    </row>
    <row r="45" spans="1:5" s="52" customFormat="1" ht="15.5" x14ac:dyDescent="0.35">
      <c r="A45" s="49" t="s">
        <v>47</v>
      </c>
      <c r="B45" s="50" t="s">
        <v>186</v>
      </c>
      <c r="C45" s="51">
        <f>+'Titkárság költségei'!C44</f>
        <v>900</v>
      </c>
      <c r="D45" s="44">
        <f>+'Pályázatok költségei'!C44</f>
        <v>0</v>
      </c>
      <c r="E45" s="51">
        <f t="shared" si="4"/>
        <v>900</v>
      </c>
    </row>
    <row r="46" spans="1:5" ht="15.5" x14ac:dyDescent="0.35">
      <c r="A46" s="28" t="s">
        <v>48</v>
      </c>
      <c r="B46" s="31" t="s">
        <v>230</v>
      </c>
      <c r="C46" s="44">
        <f>+'Titkárság költségei'!C45</f>
        <v>2500</v>
      </c>
      <c r="D46" s="44">
        <f>+'Pályázatok költségei'!C45</f>
        <v>0</v>
      </c>
      <c r="E46" s="44">
        <f t="shared" si="4"/>
        <v>2500</v>
      </c>
    </row>
    <row r="47" spans="1:5" ht="15.5" x14ac:dyDescent="0.35">
      <c r="A47" s="43" t="s">
        <v>49</v>
      </c>
      <c r="B47" s="38" t="s">
        <v>194</v>
      </c>
      <c r="C47" s="73">
        <f t="shared" ref="C47:E47" si="11">+C48+C49+C50+C53</f>
        <v>2010</v>
      </c>
      <c r="D47" s="73">
        <f t="shared" si="11"/>
        <v>0</v>
      </c>
      <c r="E47" s="73">
        <f t="shared" si="11"/>
        <v>2010</v>
      </c>
    </row>
    <row r="48" spans="1:5" ht="15.5" x14ac:dyDescent="0.3">
      <c r="A48" s="78" t="s">
        <v>50</v>
      </c>
      <c r="B48" s="79" t="s">
        <v>91</v>
      </c>
      <c r="C48" s="80">
        <f>+'Titkárság költségei'!C47</f>
        <v>300</v>
      </c>
      <c r="D48" s="80">
        <f>+'Pályázatok költségei'!C47</f>
        <v>0</v>
      </c>
      <c r="E48" s="83">
        <f t="shared" si="4"/>
        <v>300</v>
      </c>
    </row>
    <row r="49" spans="1:5" ht="15.5" x14ac:dyDescent="0.3">
      <c r="A49" s="78" t="s">
        <v>51</v>
      </c>
      <c r="B49" s="79" t="s">
        <v>92</v>
      </c>
      <c r="C49" s="80">
        <f>+'Titkárság költségei'!C48</f>
        <v>1300</v>
      </c>
      <c r="D49" s="80">
        <f>+'Pályázatok költségei'!C48</f>
        <v>0</v>
      </c>
      <c r="E49" s="80">
        <f t="shared" si="4"/>
        <v>1300</v>
      </c>
    </row>
    <row r="50" spans="1:5" ht="15.5" x14ac:dyDescent="0.3">
      <c r="A50" s="78" t="s">
        <v>52</v>
      </c>
      <c r="B50" s="79" t="s">
        <v>195</v>
      </c>
      <c r="C50" s="80">
        <f t="shared" ref="C50:E50" si="12">+C51+C52</f>
        <v>300</v>
      </c>
      <c r="D50" s="80">
        <f t="shared" si="12"/>
        <v>0</v>
      </c>
      <c r="E50" s="80">
        <f t="shared" si="12"/>
        <v>300</v>
      </c>
    </row>
    <row r="51" spans="1:5" ht="15.5" x14ac:dyDescent="0.35">
      <c r="A51" s="28" t="s">
        <v>53</v>
      </c>
      <c r="B51" s="31" t="s">
        <v>160</v>
      </c>
      <c r="C51" s="44">
        <f>+'Titkárság költségei'!C50</f>
        <v>150</v>
      </c>
      <c r="D51" s="44">
        <f>+'Pályázatok költségei'!C50</f>
        <v>0</v>
      </c>
      <c r="E51" s="44">
        <f t="shared" si="4"/>
        <v>150</v>
      </c>
    </row>
    <row r="52" spans="1:5" ht="15.5" x14ac:dyDescent="0.35">
      <c r="A52" s="28" t="s">
        <v>54</v>
      </c>
      <c r="B52" s="31" t="s">
        <v>161</v>
      </c>
      <c r="C52" s="44">
        <f>+'Titkárság költségei'!C51</f>
        <v>150</v>
      </c>
      <c r="D52" s="44">
        <f>+'Pályázatok költségei'!C51</f>
        <v>0</v>
      </c>
      <c r="E52" s="44">
        <f t="shared" si="4"/>
        <v>150</v>
      </c>
    </row>
    <row r="53" spans="1:5" ht="15.5" x14ac:dyDescent="0.3">
      <c r="A53" s="78" t="s">
        <v>55</v>
      </c>
      <c r="B53" s="84" t="s">
        <v>93</v>
      </c>
      <c r="C53" s="80">
        <f>+'Titkárság költségei'!C52</f>
        <v>110</v>
      </c>
      <c r="D53" s="80">
        <f>+'Pályázatok költségei'!C52</f>
        <v>0</v>
      </c>
      <c r="E53" s="85">
        <f t="shared" si="4"/>
        <v>110</v>
      </c>
    </row>
    <row r="54" spans="1:5" ht="15.5" x14ac:dyDescent="0.35">
      <c r="A54" s="34" t="s">
        <v>56</v>
      </c>
      <c r="B54" s="37" t="s">
        <v>196</v>
      </c>
      <c r="C54" s="71">
        <f t="shared" ref="C54:E54" si="13">+C55+C62</f>
        <v>59739</v>
      </c>
      <c r="D54" s="71">
        <f t="shared" si="13"/>
        <v>3876</v>
      </c>
      <c r="E54" s="71">
        <f t="shared" si="13"/>
        <v>63615</v>
      </c>
    </row>
    <row r="55" spans="1:5" ht="15.5" x14ac:dyDescent="0.35">
      <c r="A55" s="33" t="s">
        <v>58</v>
      </c>
      <c r="B55" s="38" t="s">
        <v>197</v>
      </c>
      <c r="C55" s="73">
        <f t="shared" ref="C55:E55" si="14">SUM(C56:C61)</f>
        <v>39933</v>
      </c>
      <c r="D55" s="73">
        <f t="shared" si="14"/>
        <v>1682</v>
      </c>
      <c r="E55" s="73">
        <f t="shared" si="14"/>
        <v>41615</v>
      </c>
    </row>
    <row r="56" spans="1:5" ht="15.5" x14ac:dyDescent="0.3">
      <c r="A56" s="78" t="s">
        <v>59</v>
      </c>
      <c r="B56" s="79" t="s">
        <v>94</v>
      </c>
      <c r="C56" s="80">
        <f>+'Titkárság költségei'!C55</f>
        <v>39033</v>
      </c>
      <c r="D56" s="80">
        <f>+'Pályázatok költségei'!C55</f>
        <v>1682</v>
      </c>
      <c r="E56" s="80">
        <f t="shared" ref="E56:E61" si="15">+C56+D56</f>
        <v>40715</v>
      </c>
    </row>
    <row r="57" spans="1:5" ht="15.5" x14ac:dyDescent="0.3">
      <c r="A57" s="78" t="s">
        <v>60</v>
      </c>
      <c r="B57" s="79" t="s">
        <v>57</v>
      </c>
      <c r="C57" s="80">
        <f>+'Titkárság költségei'!C56</f>
        <v>0</v>
      </c>
      <c r="D57" s="80">
        <f>+'Pályázatok költségei'!C56</f>
        <v>0</v>
      </c>
      <c r="E57" s="80">
        <f t="shared" si="15"/>
        <v>0</v>
      </c>
    </row>
    <row r="58" spans="1:5" ht="15.5" x14ac:dyDescent="0.3">
      <c r="A58" s="78" t="s">
        <v>144</v>
      </c>
      <c r="B58" s="79" t="s">
        <v>134</v>
      </c>
      <c r="C58" s="80">
        <f>+'Titkárság költségei'!C57</f>
        <v>0</v>
      </c>
      <c r="D58" s="80">
        <f>+'Pályázatok költségei'!C57</f>
        <v>0</v>
      </c>
      <c r="E58" s="80">
        <f t="shared" si="15"/>
        <v>0</v>
      </c>
    </row>
    <row r="59" spans="1:5" ht="15.5" x14ac:dyDescent="0.3">
      <c r="A59" s="78" t="s">
        <v>61</v>
      </c>
      <c r="B59" s="79" t="s">
        <v>90</v>
      </c>
      <c r="C59" s="80">
        <f>+'Titkárság költségei'!C58</f>
        <v>300</v>
      </c>
      <c r="D59" s="80">
        <f>+'Pályázatok költségei'!C58</f>
        <v>0</v>
      </c>
      <c r="E59" s="80">
        <f t="shared" si="15"/>
        <v>300</v>
      </c>
    </row>
    <row r="60" spans="1:5" ht="15.5" x14ac:dyDescent="0.3">
      <c r="A60" s="78" t="s">
        <v>62</v>
      </c>
      <c r="B60" s="79" t="s">
        <v>166</v>
      </c>
      <c r="C60" s="80">
        <f>+'Titkárság költségei'!C59</f>
        <v>400</v>
      </c>
      <c r="D60" s="80">
        <f>+'Pályázatok költségei'!C59</f>
        <v>0</v>
      </c>
      <c r="E60" s="80">
        <f t="shared" si="15"/>
        <v>400</v>
      </c>
    </row>
    <row r="61" spans="1:5" ht="15.5" x14ac:dyDescent="0.3">
      <c r="A61" s="78" t="s">
        <v>63</v>
      </c>
      <c r="B61" s="79" t="s">
        <v>95</v>
      </c>
      <c r="C61" s="80">
        <f>+'Titkárság költségei'!C60</f>
        <v>200</v>
      </c>
      <c r="D61" s="80">
        <f>+'Pályázatok költségei'!C60</f>
        <v>0</v>
      </c>
      <c r="E61" s="80">
        <f t="shared" si="15"/>
        <v>200</v>
      </c>
    </row>
    <row r="62" spans="1:5" ht="15.5" x14ac:dyDescent="0.35">
      <c r="A62" s="33" t="s">
        <v>64</v>
      </c>
      <c r="B62" s="38" t="s">
        <v>198</v>
      </c>
      <c r="C62" s="73">
        <f t="shared" ref="C62:E62" si="16">+C63+C68+C69+C70+C71+C75</f>
        <v>19806</v>
      </c>
      <c r="D62" s="73">
        <f t="shared" si="16"/>
        <v>2194</v>
      </c>
      <c r="E62" s="73">
        <f t="shared" si="16"/>
        <v>22000</v>
      </c>
    </row>
    <row r="63" spans="1:5" ht="15.5" x14ac:dyDescent="0.3">
      <c r="A63" s="78" t="s">
        <v>65</v>
      </c>
      <c r="B63" s="79" t="s">
        <v>199</v>
      </c>
      <c r="C63" s="80">
        <f t="shared" ref="C63:E63" si="17">+C64+C65+C66+C67</f>
        <v>3106</v>
      </c>
      <c r="D63" s="80">
        <f t="shared" si="17"/>
        <v>0</v>
      </c>
      <c r="E63" s="80">
        <f t="shared" si="17"/>
        <v>3106</v>
      </c>
    </row>
    <row r="64" spans="1:5" ht="15.5" x14ac:dyDescent="0.35">
      <c r="A64" s="28" t="s">
        <v>66</v>
      </c>
      <c r="B64" s="30" t="s">
        <v>119</v>
      </c>
      <c r="C64" s="44">
        <f>+'Titkárság költségei'!C63</f>
        <v>0</v>
      </c>
      <c r="D64" s="44">
        <f>+'Pályázatok költségei'!C63</f>
        <v>0</v>
      </c>
      <c r="E64" s="44">
        <f t="shared" ref="E64:E70" si="18">+C64+D64</f>
        <v>0</v>
      </c>
    </row>
    <row r="65" spans="1:5" ht="15.5" x14ac:dyDescent="0.35">
      <c r="A65" s="28" t="s">
        <v>67</v>
      </c>
      <c r="B65" s="30" t="s">
        <v>162</v>
      </c>
      <c r="C65" s="44">
        <f>+'Titkárság költségei'!C64</f>
        <v>1936</v>
      </c>
      <c r="D65" s="44">
        <f>+'Pályázatok költségei'!C64</f>
        <v>0</v>
      </c>
      <c r="E65" s="44">
        <f t="shared" si="18"/>
        <v>1936</v>
      </c>
    </row>
    <row r="66" spans="1:5" ht="15.5" x14ac:dyDescent="0.35">
      <c r="A66" s="28" t="s">
        <v>68</v>
      </c>
      <c r="B66" s="30" t="s">
        <v>120</v>
      </c>
      <c r="C66" s="44">
        <f>+'Titkárság költségei'!C65</f>
        <v>1170</v>
      </c>
      <c r="D66" s="44">
        <f>+'Pályázatok költségei'!C65</f>
        <v>0</v>
      </c>
      <c r="E66" s="44">
        <f t="shared" si="18"/>
        <v>1170</v>
      </c>
    </row>
    <row r="67" spans="1:5" ht="15.5" x14ac:dyDescent="0.35">
      <c r="A67" s="28" t="s">
        <v>69</v>
      </c>
      <c r="B67" s="30" t="s">
        <v>226</v>
      </c>
      <c r="C67" s="44">
        <f>+'Titkárság költségei'!C66</f>
        <v>0</v>
      </c>
      <c r="D67" s="44">
        <f>+'Pályázatok költségei'!C66</f>
        <v>0</v>
      </c>
      <c r="E67" s="44">
        <f t="shared" si="18"/>
        <v>0</v>
      </c>
    </row>
    <row r="68" spans="1:5" ht="15.5" x14ac:dyDescent="0.3">
      <c r="A68" s="28" t="s">
        <v>70</v>
      </c>
      <c r="B68" s="79" t="s">
        <v>165</v>
      </c>
      <c r="C68" s="80">
        <f>+'Titkárság költségei'!C67</f>
        <v>300</v>
      </c>
      <c r="D68" s="80">
        <f>+'Pályázatok költségei'!C67</f>
        <v>0</v>
      </c>
      <c r="E68" s="80">
        <f t="shared" si="18"/>
        <v>300</v>
      </c>
    </row>
    <row r="69" spans="1:5" ht="15.5" x14ac:dyDescent="0.3">
      <c r="A69" s="28" t="s">
        <v>71</v>
      </c>
      <c r="B69" s="79" t="s">
        <v>96</v>
      </c>
      <c r="C69" s="80">
        <f>+'Titkárság költségei'!C68</f>
        <v>300</v>
      </c>
      <c r="D69" s="80">
        <f>+'Pályázatok költségei'!C68</f>
        <v>0</v>
      </c>
      <c r="E69" s="80">
        <f t="shared" si="18"/>
        <v>300</v>
      </c>
    </row>
    <row r="70" spans="1:5" ht="15.5" x14ac:dyDescent="0.3">
      <c r="A70" s="28" t="s">
        <v>72</v>
      </c>
      <c r="B70" s="79" t="s">
        <v>97</v>
      </c>
      <c r="C70" s="80">
        <f>+'Titkárság költségei'!C69</f>
        <v>8000</v>
      </c>
      <c r="D70" s="80">
        <f>+'Pályázatok költségei'!C69</f>
        <v>1900</v>
      </c>
      <c r="E70" s="80">
        <f t="shared" si="18"/>
        <v>9900</v>
      </c>
    </row>
    <row r="71" spans="1:5" ht="15.5" x14ac:dyDescent="0.3">
      <c r="A71" s="28" t="s">
        <v>73</v>
      </c>
      <c r="B71" s="79" t="s">
        <v>200</v>
      </c>
      <c r="C71" s="80">
        <f t="shared" ref="C71:E71" si="19">+C72+C73+C74</f>
        <v>100</v>
      </c>
      <c r="D71" s="80">
        <f t="shared" si="19"/>
        <v>0</v>
      </c>
      <c r="E71" s="80">
        <f t="shared" si="19"/>
        <v>100</v>
      </c>
    </row>
    <row r="72" spans="1:5" ht="15.5" x14ac:dyDescent="0.35">
      <c r="A72" s="28" t="s">
        <v>74</v>
      </c>
      <c r="B72" s="30" t="s">
        <v>121</v>
      </c>
      <c r="C72" s="44">
        <f>+'Titkárság költségei'!C71</f>
        <v>100</v>
      </c>
      <c r="D72" s="44">
        <f>+'Pályázatok költségei'!C71</f>
        <v>0</v>
      </c>
      <c r="E72" s="44">
        <f t="shared" ref="E72:E75" si="20">+C72+D72</f>
        <v>100</v>
      </c>
    </row>
    <row r="73" spans="1:5" ht="15.5" x14ac:dyDescent="0.35">
      <c r="A73" s="28" t="s">
        <v>75</v>
      </c>
      <c r="B73" s="30" t="s">
        <v>122</v>
      </c>
      <c r="C73" s="44">
        <f>+'Titkárság költségei'!C72</f>
        <v>0</v>
      </c>
      <c r="D73" s="44">
        <f>+'Pályázatok költségei'!C72</f>
        <v>0</v>
      </c>
      <c r="E73" s="44">
        <f t="shared" si="20"/>
        <v>0</v>
      </c>
    </row>
    <row r="74" spans="1:5" ht="15.5" x14ac:dyDescent="0.35">
      <c r="A74" s="28" t="s">
        <v>76</v>
      </c>
      <c r="B74" s="30" t="s">
        <v>123</v>
      </c>
      <c r="C74" s="44">
        <f>+'Titkárság költségei'!C73</f>
        <v>0</v>
      </c>
      <c r="D74" s="44">
        <f>+'Pályázatok költségei'!C73</f>
        <v>0</v>
      </c>
      <c r="E74" s="44">
        <f t="shared" si="20"/>
        <v>0</v>
      </c>
    </row>
    <row r="75" spans="1:5" ht="15.5" x14ac:dyDescent="0.35">
      <c r="A75" s="28" t="s">
        <v>77</v>
      </c>
      <c r="B75" s="79" t="s">
        <v>98</v>
      </c>
      <c r="C75" s="81">
        <f>+'Titkárság költségei'!C74</f>
        <v>8000</v>
      </c>
      <c r="D75" s="81">
        <f>+'Pályázatok költségei'!C74</f>
        <v>294</v>
      </c>
      <c r="E75" s="81">
        <f t="shared" si="20"/>
        <v>8294</v>
      </c>
    </row>
    <row r="76" spans="1:5" ht="15.5" x14ac:dyDescent="0.35">
      <c r="A76" s="34" t="s">
        <v>78</v>
      </c>
      <c r="B76" s="37" t="s">
        <v>201</v>
      </c>
      <c r="C76" s="71">
        <f>+C77+C78+C79+C80</f>
        <v>1200</v>
      </c>
      <c r="D76" s="71">
        <f t="shared" ref="D76:E76" si="21">+D77+D78+D79+D80</f>
        <v>0</v>
      </c>
      <c r="E76" s="71">
        <f t="shared" si="21"/>
        <v>1200</v>
      </c>
    </row>
    <row r="77" spans="1:5" ht="15.5" x14ac:dyDescent="0.35">
      <c r="A77" s="33" t="s">
        <v>124</v>
      </c>
      <c r="B77" s="38" t="s">
        <v>99</v>
      </c>
      <c r="C77" s="73">
        <f>+'Titkárság költségei'!C76</f>
        <v>0</v>
      </c>
      <c r="D77" s="73">
        <f>+'Pályázatok költségei'!C76</f>
        <v>0</v>
      </c>
      <c r="E77" s="73">
        <f>+C77+D77</f>
        <v>0</v>
      </c>
    </row>
    <row r="78" spans="1:5" ht="15.5" x14ac:dyDescent="0.35">
      <c r="A78" s="33" t="s">
        <v>125</v>
      </c>
      <c r="B78" s="38" t="s">
        <v>208</v>
      </c>
      <c r="C78" s="73">
        <f>+'Titkárság költségei'!C77</f>
        <v>0</v>
      </c>
      <c r="D78" s="73">
        <f>+'Pályázatok költségei'!C77</f>
        <v>0</v>
      </c>
      <c r="E78" s="73">
        <f t="shared" ref="E78:E80" si="22">+C78+D78</f>
        <v>0</v>
      </c>
    </row>
    <row r="79" spans="1:5" ht="15.5" x14ac:dyDescent="0.35">
      <c r="A79" s="33" t="s">
        <v>133</v>
      </c>
      <c r="B79" s="38" t="s">
        <v>167</v>
      </c>
      <c r="C79" s="73">
        <f>+'Titkárság költségei'!C78</f>
        <v>1200</v>
      </c>
      <c r="D79" s="73">
        <f>+'Pályázatok költségei'!C78</f>
        <v>0</v>
      </c>
      <c r="E79" s="73">
        <f t="shared" si="22"/>
        <v>1200</v>
      </c>
    </row>
    <row r="80" spans="1:5" ht="15.5" x14ac:dyDescent="0.35">
      <c r="A80" s="33" t="s">
        <v>135</v>
      </c>
      <c r="B80" s="38" t="s">
        <v>100</v>
      </c>
      <c r="C80" s="73">
        <f>+'Titkárság költségei'!C79</f>
        <v>0</v>
      </c>
      <c r="D80" s="73">
        <f>+'Pályázatok költségei'!C79</f>
        <v>0</v>
      </c>
      <c r="E80" s="73">
        <f t="shared" si="22"/>
        <v>0</v>
      </c>
    </row>
    <row r="81" spans="1:5" ht="15.5" x14ac:dyDescent="0.35">
      <c r="A81" s="34" t="s">
        <v>136</v>
      </c>
      <c r="B81" s="37" t="s">
        <v>202</v>
      </c>
      <c r="C81" s="71">
        <f>+C82+C83</f>
        <v>150</v>
      </c>
      <c r="D81" s="71">
        <f t="shared" ref="D81:E81" si="23">+D82+D83</f>
        <v>0</v>
      </c>
      <c r="E81" s="71">
        <f t="shared" si="23"/>
        <v>150</v>
      </c>
    </row>
    <row r="82" spans="1:5" ht="15.5" x14ac:dyDescent="0.35">
      <c r="A82" s="33" t="s">
        <v>141</v>
      </c>
      <c r="B82" s="38" t="s">
        <v>163</v>
      </c>
      <c r="C82" s="73">
        <f>+'Titkárság költségei'!C81</f>
        <v>150</v>
      </c>
      <c r="D82" s="73">
        <f>+'Pályázatok költségei'!C81</f>
        <v>0</v>
      </c>
      <c r="E82" s="73">
        <f>+C82+D82</f>
        <v>150</v>
      </c>
    </row>
    <row r="83" spans="1:5" ht="15.5" x14ac:dyDescent="0.35">
      <c r="A83" s="33" t="s">
        <v>190</v>
      </c>
      <c r="B83" s="38" t="s">
        <v>164</v>
      </c>
      <c r="C83" s="73">
        <f>+'Titkárság költségei'!C82</f>
        <v>0</v>
      </c>
      <c r="D83" s="73">
        <f>+'Pályázatok költségei'!C82</f>
        <v>0</v>
      </c>
      <c r="E83" s="73">
        <f>+C83+D83</f>
        <v>0</v>
      </c>
    </row>
    <row r="84" spans="1:5" ht="15.5" x14ac:dyDescent="0.35">
      <c r="A84" s="34" t="s">
        <v>191</v>
      </c>
      <c r="B84" s="37" t="s">
        <v>137</v>
      </c>
      <c r="C84" s="71">
        <f>+'Titkárság költségei'!C83</f>
        <v>0</v>
      </c>
      <c r="D84" s="71">
        <f>+'Pályázatok költségei'!C83</f>
        <v>0</v>
      </c>
      <c r="E84" s="71">
        <f>+C84+D84</f>
        <v>0</v>
      </c>
    </row>
    <row r="85" spans="1:5" ht="15.5" x14ac:dyDescent="0.35">
      <c r="A85" s="34" t="s">
        <v>192</v>
      </c>
      <c r="B85" s="37" t="s">
        <v>227</v>
      </c>
      <c r="C85" s="71">
        <f>+'Titkárság költségei'!C84</f>
        <v>0</v>
      </c>
      <c r="D85" s="71">
        <f>+'Pályázatok költségei'!C84</f>
        <v>0</v>
      </c>
      <c r="E85" s="71">
        <f>+C85+D85</f>
        <v>0</v>
      </c>
    </row>
    <row r="86" spans="1:5" ht="15.5" x14ac:dyDescent="0.35">
      <c r="A86" s="34" t="s">
        <v>193</v>
      </c>
      <c r="B86" s="37" t="s">
        <v>153</v>
      </c>
      <c r="C86" s="71">
        <f>+'Titkárság költségei'!C85</f>
        <v>480</v>
      </c>
      <c r="D86" s="71">
        <f>+'Pályázatok költségei'!C85</f>
        <v>0</v>
      </c>
      <c r="E86" s="71">
        <f>+C86+D86</f>
        <v>480</v>
      </c>
    </row>
  </sheetData>
  <mergeCells count="5">
    <mergeCell ref="A1:E1"/>
    <mergeCell ref="A2:E2"/>
    <mergeCell ref="C3:E3"/>
    <mergeCell ref="A3:A4"/>
    <mergeCell ref="B3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>
      <pane ySplit="3" topLeftCell="A58" activePane="bottomLeft" state="frozen"/>
      <selection pane="bottomLeft" activeCell="B45" sqref="B45"/>
    </sheetView>
  </sheetViews>
  <sheetFormatPr defaultRowHeight="13" x14ac:dyDescent="0.3"/>
  <cols>
    <col min="1" max="1" width="6" customWidth="1"/>
    <col min="2" max="2" width="66.6328125" customWidth="1"/>
    <col min="3" max="3" width="8.453125" bestFit="1" customWidth="1"/>
  </cols>
  <sheetData>
    <row r="1" spans="1:4" ht="39.75" customHeight="1" x14ac:dyDescent="0.3">
      <c r="A1" s="132" t="s">
        <v>213</v>
      </c>
      <c r="B1" s="132"/>
      <c r="C1" s="132"/>
    </row>
    <row r="2" spans="1:4" ht="19.5" customHeight="1" x14ac:dyDescent="0.3">
      <c r="A2" s="132" t="s">
        <v>102</v>
      </c>
      <c r="B2" s="132"/>
      <c r="C2" s="132"/>
    </row>
    <row r="3" spans="1:4" ht="35.25" customHeight="1" x14ac:dyDescent="0.3">
      <c r="A3" s="90" t="s">
        <v>17</v>
      </c>
      <c r="B3" s="89" t="s">
        <v>83</v>
      </c>
      <c r="C3" s="89" t="s">
        <v>168</v>
      </c>
    </row>
    <row r="4" spans="1:4" ht="15.5" x14ac:dyDescent="0.3">
      <c r="A4" s="35" t="s">
        <v>8</v>
      </c>
      <c r="B4" s="36" t="s">
        <v>203</v>
      </c>
      <c r="C4" s="72">
        <f>+C5+C53+C75+C80+C83+C84+C85</f>
        <v>104439</v>
      </c>
    </row>
    <row r="5" spans="1:4" ht="15.5" x14ac:dyDescent="0.35">
      <c r="A5" s="34" t="s">
        <v>7</v>
      </c>
      <c r="B5" s="37" t="s">
        <v>204</v>
      </c>
      <c r="C5" s="71">
        <f>+C6+C15+C46</f>
        <v>42870</v>
      </c>
    </row>
    <row r="6" spans="1:4" ht="15.5" x14ac:dyDescent="0.35">
      <c r="A6" s="33" t="s">
        <v>6</v>
      </c>
      <c r="B6" s="38" t="s">
        <v>145</v>
      </c>
      <c r="C6" s="73">
        <f>+C7+C8+C9+C12+C13+C14</f>
        <v>3200</v>
      </c>
    </row>
    <row r="7" spans="1:4" ht="15.5" x14ac:dyDescent="0.3">
      <c r="A7" s="78" t="s">
        <v>5</v>
      </c>
      <c r="B7" s="79" t="s">
        <v>84</v>
      </c>
      <c r="C7" s="80">
        <v>600</v>
      </c>
    </row>
    <row r="8" spans="1:4" ht="15.5" x14ac:dyDescent="0.3">
      <c r="A8" s="78" t="s">
        <v>16</v>
      </c>
      <c r="B8" s="79" t="s">
        <v>85</v>
      </c>
      <c r="C8" s="80">
        <v>200</v>
      </c>
    </row>
    <row r="9" spans="1:4" ht="15.5" x14ac:dyDescent="0.3">
      <c r="A9" s="78" t="s">
        <v>15</v>
      </c>
      <c r="B9" s="79" t="s">
        <v>101</v>
      </c>
      <c r="C9" s="80">
        <f>+C10+C11</f>
        <v>1100</v>
      </c>
    </row>
    <row r="10" spans="1:4" ht="15.5" x14ac:dyDescent="0.35">
      <c r="A10" s="28" t="s">
        <v>14</v>
      </c>
      <c r="B10" s="31" t="s">
        <v>103</v>
      </c>
      <c r="C10" s="44">
        <v>600</v>
      </c>
    </row>
    <row r="11" spans="1:4" ht="15.5" x14ac:dyDescent="0.35">
      <c r="A11" s="28" t="s">
        <v>13</v>
      </c>
      <c r="B11" s="31" t="s">
        <v>222</v>
      </c>
      <c r="C11" s="44">
        <v>500</v>
      </c>
    </row>
    <row r="12" spans="1:4" ht="15.5" x14ac:dyDescent="0.3">
      <c r="A12" s="78" t="s">
        <v>12</v>
      </c>
      <c r="B12" s="79" t="s">
        <v>86</v>
      </c>
      <c r="C12" s="80">
        <v>600</v>
      </c>
    </row>
    <row r="13" spans="1:4" ht="15.5" x14ac:dyDescent="0.3">
      <c r="A13" s="78">
        <v>10</v>
      </c>
      <c r="B13" s="79" t="s">
        <v>223</v>
      </c>
      <c r="C13" s="80">
        <v>500</v>
      </c>
    </row>
    <row r="14" spans="1:4" ht="15.5" x14ac:dyDescent="0.3">
      <c r="A14" s="78" t="s">
        <v>10</v>
      </c>
      <c r="B14" s="79" t="s">
        <v>87</v>
      </c>
      <c r="C14" s="80">
        <v>200</v>
      </c>
    </row>
    <row r="15" spans="1:4" ht="15.5" x14ac:dyDescent="0.35">
      <c r="A15" s="33" t="s">
        <v>9</v>
      </c>
      <c r="B15" s="38" t="s">
        <v>205</v>
      </c>
      <c r="C15" s="73">
        <f>+C16+C17+C21+C22+C25+C28+C37+C40</f>
        <v>37660</v>
      </c>
      <c r="D15" s="46"/>
    </row>
    <row r="16" spans="1:4" ht="15.5" x14ac:dyDescent="0.35">
      <c r="A16" s="28" t="s">
        <v>19</v>
      </c>
      <c r="B16" s="82" t="s">
        <v>88</v>
      </c>
      <c r="C16" s="77">
        <v>300</v>
      </c>
      <c r="D16" s="46"/>
    </row>
    <row r="17" spans="1:3" ht="15.5" x14ac:dyDescent="0.3">
      <c r="A17" s="78" t="s">
        <v>20</v>
      </c>
      <c r="B17" s="79" t="s">
        <v>146</v>
      </c>
      <c r="C17" s="80">
        <f>+C18+C19+C20</f>
        <v>2300</v>
      </c>
    </row>
    <row r="18" spans="1:3" ht="15.5" x14ac:dyDescent="0.35">
      <c r="A18" s="28" t="s">
        <v>21</v>
      </c>
      <c r="B18" s="31" t="s">
        <v>115</v>
      </c>
      <c r="C18" s="44">
        <v>300</v>
      </c>
    </row>
    <row r="19" spans="1:3" ht="15.5" x14ac:dyDescent="0.35">
      <c r="A19" s="28" t="s">
        <v>22</v>
      </c>
      <c r="B19" s="31" t="s">
        <v>151</v>
      </c>
      <c r="C19" s="44">
        <v>1200</v>
      </c>
    </row>
    <row r="20" spans="1:3" ht="15.5" x14ac:dyDescent="0.35">
      <c r="A20" s="28" t="s">
        <v>23</v>
      </c>
      <c r="B20" s="31" t="s">
        <v>152</v>
      </c>
      <c r="C20" s="44">
        <v>800</v>
      </c>
    </row>
    <row r="21" spans="1:3" ht="15.5" x14ac:dyDescent="0.3">
      <c r="A21" s="28" t="s">
        <v>24</v>
      </c>
      <c r="B21" s="32" t="s">
        <v>89</v>
      </c>
      <c r="C21" s="74">
        <v>4000</v>
      </c>
    </row>
    <row r="22" spans="1:3" ht="15.5" x14ac:dyDescent="0.3">
      <c r="A22" s="28" t="s">
        <v>25</v>
      </c>
      <c r="B22" s="32" t="s">
        <v>187</v>
      </c>
      <c r="C22" s="74">
        <f>+C23+C24</f>
        <v>8300</v>
      </c>
    </row>
    <row r="23" spans="1:3" ht="15.5" x14ac:dyDescent="0.35">
      <c r="A23" s="28" t="s">
        <v>26</v>
      </c>
      <c r="B23" s="31" t="s">
        <v>184</v>
      </c>
      <c r="C23" s="44">
        <v>7300</v>
      </c>
    </row>
    <row r="24" spans="1:3" ht="15.5" x14ac:dyDescent="0.35">
      <c r="A24" s="28" t="s">
        <v>27</v>
      </c>
      <c r="B24" s="31" t="s">
        <v>185</v>
      </c>
      <c r="C24" s="44">
        <v>1000</v>
      </c>
    </row>
    <row r="25" spans="1:3" ht="15.5" x14ac:dyDescent="0.3">
      <c r="A25" s="28" t="s">
        <v>28</v>
      </c>
      <c r="B25" s="32" t="s">
        <v>188</v>
      </c>
      <c r="C25" s="74">
        <f>+C26+C27</f>
        <v>1200</v>
      </c>
    </row>
    <row r="26" spans="1:3" ht="15.5" x14ac:dyDescent="0.35">
      <c r="A26" s="28" t="s">
        <v>29</v>
      </c>
      <c r="B26" s="31" t="s">
        <v>104</v>
      </c>
      <c r="C26" s="44">
        <v>300</v>
      </c>
    </row>
    <row r="27" spans="1:3" ht="15.5" x14ac:dyDescent="0.35">
      <c r="A27" s="28" t="s">
        <v>30</v>
      </c>
      <c r="B27" s="31" t="s">
        <v>105</v>
      </c>
      <c r="C27" s="44">
        <v>900</v>
      </c>
    </row>
    <row r="28" spans="1:3" ht="15.5" x14ac:dyDescent="0.3">
      <c r="A28" s="28" t="s">
        <v>31</v>
      </c>
      <c r="B28" s="32" t="s">
        <v>189</v>
      </c>
      <c r="C28" s="74">
        <f>SUM(C29:C36)</f>
        <v>5000</v>
      </c>
    </row>
    <row r="29" spans="1:3" ht="15.5" x14ac:dyDescent="0.35">
      <c r="A29" s="28" t="s">
        <v>32</v>
      </c>
      <c r="B29" s="31" t="s">
        <v>106</v>
      </c>
      <c r="C29" s="44">
        <v>300</v>
      </c>
    </row>
    <row r="30" spans="1:3" ht="15.5" x14ac:dyDescent="0.35">
      <c r="A30" s="28" t="s">
        <v>33</v>
      </c>
      <c r="B30" s="31" t="s">
        <v>107</v>
      </c>
      <c r="C30" s="44">
        <v>500</v>
      </c>
    </row>
    <row r="31" spans="1:3" ht="15.5" x14ac:dyDescent="0.35">
      <c r="A31" s="28" t="s">
        <v>34</v>
      </c>
      <c r="B31" s="31" t="s">
        <v>108</v>
      </c>
      <c r="C31" s="44">
        <v>400</v>
      </c>
    </row>
    <row r="32" spans="1:3" ht="15.5" x14ac:dyDescent="0.35">
      <c r="A32" s="28" t="s">
        <v>35</v>
      </c>
      <c r="B32" s="31" t="s">
        <v>109</v>
      </c>
      <c r="C32" s="44">
        <v>400</v>
      </c>
    </row>
    <row r="33" spans="1:3" ht="15.5" x14ac:dyDescent="0.35">
      <c r="A33" s="28" t="s">
        <v>36</v>
      </c>
      <c r="B33" s="31" t="s">
        <v>110</v>
      </c>
      <c r="C33" s="44">
        <v>0</v>
      </c>
    </row>
    <row r="34" spans="1:3" ht="15.5" x14ac:dyDescent="0.35">
      <c r="A34" s="28" t="s">
        <v>37</v>
      </c>
      <c r="B34" s="31" t="s">
        <v>111</v>
      </c>
      <c r="C34" s="44">
        <v>0</v>
      </c>
    </row>
    <row r="35" spans="1:3" ht="15.5" x14ac:dyDescent="0.35">
      <c r="A35" s="28" t="s">
        <v>38</v>
      </c>
      <c r="B35" s="31" t="s">
        <v>112</v>
      </c>
      <c r="C35" s="44">
        <v>3000</v>
      </c>
    </row>
    <row r="36" spans="1:3" ht="15.5" x14ac:dyDescent="0.35">
      <c r="A36" s="28" t="s">
        <v>39</v>
      </c>
      <c r="B36" s="31" t="s">
        <v>113</v>
      </c>
      <c r="C36" s="44">
        <v>400</v>
      </c>
    </row>
    <row r="37" spans="1:3" ht="15.5" x14ac:dyDescent="0.3">
      <c r="A37" s="28" t="s">
        <v>40</v>
      </c>
      <c r="B37" s="32" t="s">
        <v>225</v>
      </c>
      <c r="C37" s="74">
        <f>+C38+C39</f>
        <v>2600</v>
      </c>
    </row>
    <row r="38" spans="1:3" ht="15.5" x14ac:dyDescent="0.35">
      <c r="A38" s="28" t="s">
        <v>41</v>
      </c>
      <c r="B38" s="31" t="s">
        <v>114</v>
      </c>
      <c r="C38" s="44">
        <v>1800</v>
      </c>
    </row>
    <row r="39" spans="1:3" ht="15.5" x14ac:dyDescent="0.35">
      <c r="A39" s="28" t="s">
        <v>42</v>
      </c>
      <c r="B39" s="31" t="s">
        <v>116</v>
      </c>
      <c r="C39" s="44">
        <v>800</v>
      </c>
    </row>
    <row r="40" spans="1:3" ht="15.5" x14ac:dyDescent="0.3">
      <c r="A40" s="28" t="s">
        <v>43</v>
      </c>
      <c r="B40" s="32" t="s">
        <v>228</v>
      </c>
      <c r="C40" s="74">
        <f>+C41+C42+C43+C45+C44</f>
        <v>13960</v>
      </c>
    </row>
    <row r="41" spans="1:3" ht="15.5" x14ac:dyDescent="0.35">
      <c r="A41" s="28" t="s">
        <v>44</v>
      </c>
      <c r="B41" s="31" t="s">
        <v>117</v>
      </c>
      <c r="C41" s="44">
        <v>10500</v>
      </c>
    </row>
    <row r="42" spans="1:3" ht="15.5" x14ac:dyDescent="0.35">
      <c r="A42" s="28" t="s">
        <v>45</v>
      </c>
      <c r="B42" s="31" t="s">
        <v>118</v>
      </c>
      <c r="C42" s="44">
        <v>60</v>
      </c>
    </row>
    <row r="43" spans="1:3" ht="15.5" x14ac:dyDescent="0.35">
      <c r="A43" s="28" t="s">
        <v>46</v>
      </c>
      <c r="B43" s="31" t="s">
        <v>229</v>
      </c>
      <c r="C43" s="44">
        <v>0</v>
      </c>
    </row>
    <row r="44" spans="1:3" ht="15.5" x14ac:dyDescent="0.35">
      <c r="A44" s="28" t="s">
        <v>47</v>
      </c>
      <c r="B44" s="31" t="s">
        <v>186</v>
      </c>
      <c r="C44" s="44">
        <v>900</v>
      </c>
    </row>
    <row r="45" spans="1:3" ht="15.5" x14ac:dyDescent="0.35">
      <c r="A45" s="28" t="s">
        <v>48</v>
      </c>
      <c r="B45" s="31" t="s">
        <v>230</v>
      </c>
      <c r="C45" s="44">
        <v>2500</v>
      </c>
    </row>
    <row r="46" spans="1:3" ht="15.5" x14ac:dyDescent="0.35">
      <c r="A46" s="43" t="s">
        <v>49</v>
      </c>
      <c r="B46" s="38" t="s">
        <v>194</v>
      </c>
      <c r="C46" s="73">
        <f>+C47+C48+C49+C52</f>
        <v>2010</v>
      </c>
    </row>
    <row r="47" spans="1:3" ht="15.5" x14ac:dyDescent="0.3">
      <c r="A47" s="28" t="s">
        <v>50</v>
      </c>
      <c r="B47" s="32" t="s">
        <v>91</v>
      </c>
      <c r="C47" s="74">
        <v>300</v>
      </c>
    </row>
    <row r="48" spans="1:3" ht="15.5" x14ac:dyDescent="0.3">
      <c r="A48" s="28" t="s">
        <v>51</v>
      </c>
      <c r="B48" s="32" t="s">
        <v>92</v>
      </c>
      <c r="C48" s="74">
        <v>1300</v>
      </c>
    </row>
    <row r="49" spans="1:3" ht="15.5" x14ac:dyDescent="0.3">
      <c r="A49" s="28" t="s">
        <v>52</v>
      </c>
      <c r="B49" s="32" t="s">
        <v>195</v>
      </c>
      <c r="C49" s="74">
        <f>+C50+C51</f>
        <v>300</v>
      </c>
    </row>
    <row r="50" spans="1:3" ht="15.5" x14ac:dyDescent="0.35">
      <c r="A50" s="28" t="s">
        <v>53</v>
      </c>
      <c r="B50" s="31" t="s">
        <v>160</v>
      </c>
      <c r="C50" s="44">
        <v>150</v>
      </c>
    </row>
    <row r="51" spans="1:3" ht="15.5" x14ac:dyDescent="0.35">
      <c r="A51" s="28" t="s">
        <v>54</v>
      </c>
      <c r="B51" s="31" t="s">
        <v>161</v>
      </c>
      <c r="C51" s="44">
        <v>150</v>
      </c>
    </row>
    <row r="52" spans="1:3" ht="15.5" x14ac:dyDescent="0.3">
      <c r="A52" s="28" t="s">
        <v>55</v>
      </c>
      <c r="B52" s="39" t="s">
        <v>93</v>
      </c>
      <c r="C52" s="75">
        <v>110</v>
      </c>
    </row>
    <row r="53" spans="1:3" ht="15.5" x14ac:dyDescent="0.35">
      <c r="A53" s="34" t="s">
        <v>56</v>
      </c>
      <c r="B53" s="37" t="s">
        <v>196</v>
      </c>
      <c r="C53" s="71">
        <f>+C54+C61</f>
        <v>59739</v>
      </c>
    </row>
    <row r="54" spans="1:3" ht="15.5" x14ac:dyDescent="0.35">
      <c r="A54" s="33" t="s">
        <v>58</v>
      </c>
      <c r="B54" s="38" t="s">
        <v>197</v>
      </c>
      <c r="C54" s="73">
        <f>SUM(C55:C60)</f>
        <v>39933</v>
      </c>
    </row>
    <row r="55" spans="1:3" ht="15.5" x14ac:dyDescent="0.3">
      <c r="A55" s="28" t="s">
        <v>59</v>
      </c>
      <c r="B55" s="32" t="s">
        <v>94</v>
      </c>
      <c r="C55" s="74">
        <v>39033</v>
      </c>
    </row>
    <row r="56" spans="1:3" ht="15.5" x14ac:dyDescent="0.3">
      <c r="A56" s="28" t="s">
        <v>60</v>
      </c>
      <c r="B56" s="32" t="s">
        <v>57</v>
      </c>
      <c r="C56" s="74">
        <v>0</v>
      </c>
    </row>
    <row r="57" spans="1:3" ht="15.5" x14ac:dyDescent="0.3">
      <c r="A57" s="28" t="s">
        <v>144</v>
      </c>
      <c r="B57" s="32" t="s">
        <v>134</v>
      </c>
      <c r="C57" s="74">
        <v>0</v>
      </c>
    </row>
    <row r="58" spans="1:3" ht="15.5" x14ac:dyDescent="0.3">
      <c r="A58" s="28" t="s">
        <v>61</v>
      </c>
      <c r="B58" s="32" t="s">
        <v>90</v>
      </c>
      <c r="C58" s="74">
        <v>300</v>
      </c>
    </row>
    <row r="59" spans="1:3" ht="15.5" x14ac:dyDescent="0.3">
      <c r="A59" s="28" t="s">
        <v>62</v>
      </c>
      <c r="B59" s="32" t="s">
        <v>166</v>
      </c>
      <c r="C59" s="74">
        <v>400</v>
      </c>
    </row>
    <row r="60" spans="1:3" ht="15.5" x14ac:dyDescent="0.3">
      <c r="A60" s="28" t="s">
        <v>63</v>
      </c>
      <c r="B60" s="32" t="s">
        <v>95</v>
      </c>
      <c r="C60" s="74">
        <v>200</v>
      </c>
    </row>
    <row r="61" spans="1:3" ht="15.5" x14ac:dyDescent="0.35">
      <c r="A61" s="33" t="s">
        <v>64</v>
      </c>
      <c r="B61" s="38" t="s">
        <v>198</v>
      </c>
      <c r="C61" s="73">
        <f>+C62+C67+C68+C69+C70+C74</f>
        <v>19806</v>
      </c>
    </row>
    <row r="62" spans="1:3" ht="15.5" x14ac:dyDescent="0.3">
      <c r="A62" s="28" t="s">
        <v>65</v>
      </c>
      <c r="B62" s="32" t="s">
        <v>199</v>
      </c>
      <c r="C62" s="74">
        <v>3106</v>
      </c>
    </row>
    <row r="63" spans="1:3" ht="15.5" x14ac:dyDescent="0.35">
      <c r="A63" s="28" t="s">
        <v>66</v>
      </c>
      <c r="B63" s="30" t="s">
        <v>119</v>
      </c>
      <c r="C63" s="44">
        <v>0</v>
      </c>
    </row>
    <row r="64" spans="1:3" ht="15.5" x14ac:dyDescent="0.35">
      <c r="A64" s="28" t="s">
        <v>67</v>
      </c>
      <c r="B64" s="30" t="s">
        <v>162</v>
      </c>
      <c r="C64" s="44">
        <v>1936</v>
      </c>
    </row>
    <row r="65" spans="1:4" ht="15.5" x14ac:dyDescent="0.35">
      <c r="A65" s="28" t="s">
        <v>68</v>
      </c>
      <c r="B65" s="30" t="s">
        <v>120</v>
      </c>
      <c r="C65" s="44">
        <v>1170</v>
      </c>
    </row>
    <row r="66" spans="1:4" ht="15.5" x14ac:dyDescent="0.35">
      <c r="A66" s="28" t="s">
        <v>69</v>
      </c>
      <c r="B66" s="30" t="s">
        <v>226</v>
      </c>
      <c r="C66" s="44">
        <v>0</v>
      </c>
    </row>
    <row r="67" spans="1:4" ht="15.5" x14ac:dyDescent="0.3">
      <c r="A67" s="28" t="s">
        <v>70</v>
      </c>
      <c r="B67" s="32" t="s">
        <v>165</v>
      </c>
      <c r="C67" s="74">
        <v>300</v>
      </c>
    </row>
    <row r="68" spans="1:4" ht="15.5" x14ac:dyDescent="0.3">
      <c r="A68" s="28" t="s">
        <v>71</v>
      </c>
      <c r="B68" s="32" t="s">
        <v>96</v>
      </c>
      <c r="C68" s="74">
        <v>300</v>
      </c>
    </row>
    <row r="69" spans="1:4" ht="15.5" x14ac:dyDescent="0.3">
      <c r="A69" s="28" t="s">
        <v>72</v>
      </c>
      <c r="B69" s="32" t="s">
        <v>97</v>
      </c>
      <c r="C69" s="74">
        <v>8000</v>
      </c>
    </row>
    <row r="70" spans="1:4" ht="15.5" x14ac:dyDescent="0.3">
      <c r="A70" s="28" t="s">
        <v>73</v>
      </c>
      <c r="B70" s="32" t="s">
        <v>200</v>
      </c>
      <c r="C70" s="74">
        <f>+C71+C72+C73</f>
        <v>100</v>
      </c>
    </row>
    <row r="71" spans="1:4" ht="15.5" x14ac:dyDescent="0.35">
      <c r="A71" s="28" t="s">
        <v>74</v>
      </c>
      <c r="B71" s="30" t="s">
        <v>121</v>
      </c>
      <c r="C71" s="44">
        <v>100</v>
      </c>
    </row>
    <row r="72" spans="1:4" ht="15.5" x14ac:dyDescent="0.35">
      <c r="A72" s="28" t="s">
        <v>75</v>
      </c>
      <c r="B72" s="30" t="s">
        <v>209</v>
      </c>
      <c r="C72" s="44">
        <v>0</v>
      </c>
    </row>
    <row r="73" spans="1:4" ht="15.5" x14ac:dyDescent="0.35">
      <c r="A73" s="28" t="s">
        <v>76</v>
      </c>
      <c r="B73" s="30" t="s">
        <v>123</v>
      </c>
      <c r="C73" s="44">
        <v>0</v>
      </c>
    </row>
    <row r="74" spans="1:4" ht="15.5" x14ac:dyDescent="0.3">
      <c r="A74" s="28" t="s">
        <v>77</v>
      </c>
      <c r="B74" s="32" t="s">
        <v>98</v>
      </c>
      <c r="C74" s="74">
        <v>8000</v>
      </c>
    </row>
    <row r="75" spans="1:4" ht="15.5" x14ac:dyDescent="0.35">
      <c r="A75" s="34" t="s">
        <v>78</v>
      </c>
      <c r="B75" s="37" t="s">
        <v>201</v>
      </c>
      <c r="C75" s="71">
        <f>+C76+C77+C78+C79</f>
        <v>1200</v>
      </c>
      <c r="D75" s="46"/>
    </row>
    <row r="76" spans="1:4" ht="15.5" x14ac:dyDescent="0.35">
      <c r="A76" s="33" t="s">
        <v>124</v>
      </c>
      <c r="B76" s="38" t="s">
        <v>99</v>
      </c>
      <c r="C76" s="73">
        <v>0</v>
      </c>
    </row>
    <row r="77" spans="1:4" ht="15.5" x14ac:dyDescent="0.35">
      <c r="A77" s="33" t="s">
        <v>125</v>
      </c>
      <c r="B77" s="38" t="s">
        <v>208</v>
      </c>
      <c r="C77" s="73">
        <v>0</v>
      </c>
    </row>
    <row r="78" spans="1:4" ht="15.5" x14ac:dyDescent="0.35">
      <c r="A78" s="33" t="s">
        <v>133</v>
      </c>
      <c r="B78" s="38" t="s">
        <v>167</v>
      </c>
      <c r="C78" s="73">
        <v>1200</v>
      </c>
    </row>
    <row r="79" spans="1:4" ht="15.5" x14ac:dyDescent="0.35">
      <c r="A79" s="33" t="s">
        <v>135</v>
      </c>
      <c r="B79" s="38" t="s">
        <v>100</v>
      </c>
      <c r="C79" s="73">
        <v>0</v>
      </c>
    </row>
    <row r="80" spans="1:4" ht="15.5" x14ac:dyDescent="0.35">
      <c r="A80" s="34" t="s">
        <v>136</v>
      </c>
      <c r="B80" s="37" t="s">
        <v>202</v>
      </c>
      <c r="C80" s="71">
        <f>+C81+C82</f>
        <v>150</v>
      </c>
    </row>
    <row r="81" spans="1:3" ht="15.5" x14ac:dyDescent="0.35">
      <c r="A81" s="33" t="s">
        <v>141</v>
      </c>
      <c r="B81" s="38" t="s">
        <v>163</v>
      </c>
      <c r="C81" s="73">
        <v>150</v>
      </c>
    </row>
    <row r="82" spans="1:3" ht="15.5" x14ac:dyDescent="0.35">
      <c r="A82" s="33" t="s">
        <v>190</v>
      </c>
      <c r="B82" s="38" t="s">
        <v>164</v>
      </c>
      <c r="C82" s="73">
        <v>0</v>
      </c>
    </row>
    <row r="83" spans="1:3" ht="15.5" x14ac:dyDescent="0.35">
      <c r="A83" s="34" t="s">
        <v>191</v>
      </c>
      <c r="B83" s="37" t="s">
        <v>137</v>
      </c>
      <c r="C83" s="71">
        <v>0</v>
      </c>
    </row>
    <row r="84" spans="1:3" ht="15.5" x14ac:dyDescent="0.35">
      <c r="A84" s="34" t="s">
        <v>192</v>
      </c>
      <c r="B84" s="37" t="s">
        <v>227</v>
      </c>
      <c r="C84" s="71">
        <v>0</v>
      </c>
    </row>
    <row r="85" spans="1:3" ht="15.5" x14ac:dyDescent="0.35">
      <c r="A85" s="34" t="s">
        <v>193</v>
      </c>
      <c r="B85" s="37" t="s">
        <v>153</v>
      </c>
      <c r="C85" s="71">
        <f>55*12-180</f>
        <v>480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abSelected="1" workbookViewId="0">
      <pane ySplit="3" topLeftCell="A42" activePane="bottomLeft" state="frozen"/>
      <selection pane="bottomLeft" activeCell="B45" sqref="B45"/>
    </sheetView>
  </sheetViews>
  <sheetFormatPr defaultRowHeight="13" x14ac:dyDescent="0.3"/>
  <cols>
    <col min="1" max="1" width="5.81640625" bestFit="1" customWidth="1"/>
    <col min="2" max="2" width="63.1796875" customWidth="1"/>
    <col min="3" max="3" width="9.90625" bestFit="1" customWidth="1"/>
  </cols>
  <sheetData>
    <row r="1" spans="1:3" ht="33" customHeight="1" x14ac:dyDescent="0.3">
      <c r="A1" s="117" t="s">
        <v>219</v>
      </c>
      <c r="B1" s="118"/>
      <c r="C1" s="119"/>
    </row>
    <row r="2" spans="1:3" ht="21" customHeight="1" x14ac:dyDescent="0.3">
      <c r="A2" s="117" t="s">
        <v>102</v>
      </c>
      <c r="B2" s="118"/>
      <c r="C2" s="119"/>
    </row>
    <row r="3" spans="1:3" ht="30" x14ac:dyDescent="0.3">
      <c r="A3" s="76" t="s">
        <v>17</v>
      </c>
      <c r="B3" s="62" t="s">
        <v>83</v>
      </c>
      <c r="C3" s="62" t="s">
        <v>168</v>
      </c>
    </row>
    <row r="4" spans="1:3" ht="15.5" x14ac:dyDescent="0.3">
      <c r="A4" s="35" t="s">
        <v>8</v>
      </c>
      <c r="B4" s="36" t="s">
        <v>203</v>
      </c>
      <c r="C4" s="72">
        <f>+C5+C53+C75+C80+C83+C84+C85</f>
        <v>6065</v>
      </c>
    </row>
    <row r="5" spans="1:3" ht="15.5" x14ac:dyDescent="0.35">
      <c r="A5" s="34" t="s">
        <v>7</v>
      </c>
      <c r="B5" s="37" t="s">
        <v>204</v>
      </c>
      <c r="C5" s="71">
        <f>+C6+C15+C46</f>
        <v>2189</v>
      </c>
    </row>
    <row r="6" spans="1:3" ht="15.5" x14ac:dyDescent="0.35">
      <c r="A6" s="33" t="s">
        <v>6</v>
      </c>
      <c r="B6" s="38" t="s">
        <v>145</v>
      </c>
      <c r="C6" s="73">
        <f>+C7+C8+C9+C12+C13+C14</f>
        <v>0</v>
      </c>
    </row>
    <row r="7" spans="1:3" ht="15.5" x14ac:dyDescent="0.3">
      <c r="A7" s="78" t="s">
        <v>5</v>
      </c>
      <c r="B7" s="79" t="s">
        <v>84</v>
      </c>
      <c r="C7" s="80">
        <v>0</v>
      </c>
    </row>
    <row r="8" spans="1:3" ht="15.5" x14ac:dyDescent="0.3">
      <c r="A8" s="78" t="s">
        <v>16</v>
      </c>
      <c r="B8" s="79" t="s">
        <v>85</v>
      </c>
      <c r="C8" s="80">
        <v>0</v>
      </c>
    </row>
    <row r="9" spans="1:3" ht="15.5" x14ac:dyDescent="0.3">
      <c r="A9" s="78" t="s">
        <v>15</v>
      </c>
      <c r="B9" s="79" t="s">
        <v>101</v>
      </c>
      <c r="C9" s="80">
        <f>+C10+C11</f>
        <v>0</v>
      </c>
    </row>
    <row r="10" spans="1:3" ht="15.5" x14ac:dyDescent="0.35">
      <c r="A10" s="28" t="s">
        <v>14</v>
      </c>
      <c r="B10" s="31" t="s">
        <v>103</v>
      </c>
      <c r="C10" s="44">
        <v>0</v>
      </c>
    </row>
    <row r="11" spans="1:3" ht="15.5" x14ac:dyDescent="0.35">
      <c r="A11" s="28" t="s">
        <v>13</v>
      </c>
      <c r="B11" s="31" t="s">
        <v>231</v>
      </c>
      <c r="C11" s="44">
        <v>0</v>
      </c>
    </row>
    <row r="12" spans="1:3" ht="15.5" x14ac:dyDescent="0.3">
      <c r="A12" s="78" t="s">
        <v>12</v>
      </c>
      <c r="B12" s="79" t="s">
        <v>86</v>
      </c>
      <c r="C12" s="80">
        <v>0</v>
      </c>
    </row>
    <row r="13" spans="1:3" ht="15.5" x14ac:dyDescent="0.3">
      <c r="A13" s="78">
        <v>10</v>
      </c>
      <c r="B13" s="79" t="s">
        <v>223</v>
      </c>
      <c r="C13" s="80">
        <v>0</v>
      </c>
    </row>
    <row r="14" spans="1:3" ht="15.5" x14ac:dyDescent="0.3">
      <c r="A14" s="78" t="s">
        <v>10</v>
      </c>
      <c r="B14" s="79" t="s">
        <v>87</v>
      </c>
      <c r="C14" s="80">
        <v>0</v>
      </c>
    </row>
    <row r="15" spans="1:3" ht="15.5" x14ac:dyDescent="0.35">
      <c r="A15" s="33" t="s">
        <v>9</v>
      </c>
      <c r="B15" s="38" t="s">
        <v>205</v>
      </c>
      <c r="C15" s="73">
        <f>+C16+C17+C21+C22+C25+C28+C37+C40</f>
        <v>2189</v>
      </c>
    </row>
    <row r="16" spans="1:3" ht="15.5" x14ac:dyDescent="0.3">
      <c r="A16" s="78" t="s">
        <v>19</v>
      </c>
      <c r="B16" s="79" t="s">
        <v>88</v>
      </c>
      <c r="C16" s="80">
        <v>0</v>
      </c>
    </row>
    <row r="17" spans="1:3" ht="15.5" x14ac:dyDescent="0.3">
      <c r="A17" s="78" t="s">
        <v>20</v>
      </c>
      <c r="B17" s="79" t="s">
        <v>146</v>
      </c>
      <c r="C17" s="80">
        <f>+C18+C19+C20</f>
        <v>300</v>
      </c>
    </row>
    <row r="18" spans="1:3" ht="15.5" x14ac:dyDescent="0.35">
      <c r="A18" s="28" t="s">
        <v>21</v>
      </c>
      <c r="B18" s="31" t="s">
        <v>115</v>
      </c>
      <c r="C18" s="44">
        <v>0</v>
      </c>
    </row>
    <row r="19" spans="1:3" ht="15.5" x14ac:dyDescent="0.35">
      <c r="A19" s="28" t="s">
        <v>22</v>
      </c>
      <c r="B19" s="31" t="s">
        <v>151</v>
      </c>
      <c r="C19" s="44">
        <v>300</v>
      </c>
    </row>
    <row r="20" spans="1:3" ht="15.5" x14ac:dyDescent="0.35">
      <c r="A20" s="28" t="s">
        <v>23</v>
      </c>
      <c r="B20" s="31" t="s">
        <v>152</v>
      </c>
      <c r="C20" s="44">
        <v>0</v>
      </c>
    </row>
    <row r="21" spans="1:3" ht="15.5" x14ac:dyDescent="0.3">
      <c r="A21" s="78" t="s">
        <v>24</v>
      </c>
      <c r="B21" s="79" t="s">
        <v>89</v>
      </c>
      <c r="C21" s="80">
        <v>0</v>
      </c>
    </row>
    <row r="22" spans="1:3" ht="15.5" x14ac:dyDescent="0.3">
      <c r="A22" s="78" t="s">
        <v>25</v>
      </c>
      <c r="B22" s="79" t="s">
        <v>187</v>
      </c>
      <c r="C22" s="80">
        <f>+C23+C24</f>
        <v>0</v>
      </c>
    </row>
    <row r="23" spans="1:3" ht="15.5" x14ac:dyDescent="0.35">
      <c r="A23" s="28" t="s">
        <v>26</v>
      </c>
      <c r="B23" s="31" t="s">
        <v>184</v>
      </c>
      <c r="C23" s="44">
        <v>0</v>
      </c>
    </row>
    <row r="24" spans="1:3" ht="15.5" x14ac:dyDescent="0.35">
      <c r="A24" s="28" t="s">
        <v>27</v>
      </c>
      <c r="B24" s="31" t="s">
        <v>185</v>
      </c>
      <c r="C24" s="44">
        <v>0</v>
      </c>
    </row>
    <row r="25" spans="1:3" ht="15.5" x14ac:dyDescent="0.3">
      <c r="A25" s="78" t="s">
        <v>28</v>
      </c>
      <c r="B25" s="79" t="s">
        <v>188</v>
      </c>
      <c r="C25" s="80">
        <f>+C26+C27</f>
        <v>0</v>
      </c>
    </row>
    <row r="26" spans="1:3" ht="15.5" x14ac:dyDescent="0.35">
      <c r="A26" s="28" t="s">
        <v>29</v>
      </c>
      <c r="B26" s="31" t="s">
        <v>104</v>
      </c>
      <c r="C26" s="44">
        <v>0</v>
      </c>
    </row>
    <row r="27" spans="1:3" ht="15.5" x14ac:dyDescent="0.35">
      <c r="A27" s="28" t="s">
        <v>30</v>
      </c>
      <c r="B27" s="31" t="s">
        <v>105</v>
      </c>
      <c r="C27" s="44">
        <v>0</v>
      </c>
    </row>
    <row r="28" spans="1:3" ht="15.5" x14ac:dyDescent="0.3">
      <c r="A28" s="78" t="s">
        <v>31</v>
      </c>
      <c r="B28" s="79" t="s">
        <v>189</v>
      </c>
      <c r="C28" s="80">
        <f>SUM(C29:C36)</f>
        <v>1889</v>
      </c>
    </row>
    <row r="29" spans="1:3" ht="15.5" x14ac:dyDescent="0.35">
      <c r="A29" s="28" t="s">
        <v>32</v>
      </c>
      <c r="B29" s="31" t="s">
        <v>106</v>
      </c>
      <c r="C29" s="44">
        <v>0</v>
      </c>
    </row>
    <row r="30" spans="1:3" ht="15.5" x14ac:dyDescent="0.35">
      <c r="A30" s="28" t="s">
        <v>33</v>
      </c>
      <c r="B30" s="31" t="s">
        <v>107</v>
      </c>
      <c r="C30" s="44">
        <v>1000</v>
      </c>
    </row>
    <row r="31" spans="1:3" ht="15.5" x14ac:dyDescent="0.35">
      <c r="A31" s="28" t="s">
        <v>34</v>
      </c>
      <c r="B31" s="31" t="s">
        <v>108</v>
      </c>
      <c r="C31" s="44">
        <v>0</v>
      </c>
    </row>
    <row r="32" spans="1:3" ht="15.5" x14ac:dyDescent="0.35">
      <c r="A32" s="28" t="s">
        <v>35</v>
      </c>
      <c r="B32" s="31" t="s">
        <v>109</v>
      </c>
      <c r="C32" s="44">
        <v>0</v>
      </c>
    </row>
    <row r="33" spans="1:3" ht="15.5" x14ac:dyDescent="0.35">
      <c r="A33" s="28" t="s">
        <v>36</v>
      </c>
      <c r="B33" s="31" t="s">
        <v>110</v>
      </c>
      <c r="C33" s="44">
        <v>0</v>
      </c>
    </row>
    <row r="34" spans="1:3" ht="15.5" x14ac:dyDescent="0.35">
      <c r="A34" s="28" t="s">
        <v>37</v>
      </c>
      <c r="B34" s="31" t="s">
        <v>111</v>
      </c>
      <c r="C34" s="44">
        <v>0</v>
      </c>
    </row>
    <row r="35" spans="1:3" ht="15.5" x14ac:dyDescent="0.35">
      <c r="A35" s="28" t="s">
        <v>38</v>
      </c>
      <c r="B35" s="31" t="s">
        <v>112</v>
      </c>
      <c r="C35" s="44">
        <v>0</v>
      </c>
    </row>
    <row r="36" spans="1:3" ht="15.5" x14ac:dyDescent="0.35">
      <c r="A36" s="28" t="s">
        <v>39</v>
      </c>
      <c r="B36" s="31" t="s">
        <v>113</v>
      </c>
      <c r="C36" s="44">
        <v>889</v>
      </c>
    </row>
    <row r="37" spans="1:3" ht="15.5" x14ac:dyDescent="0.3">
      <c r="A37" s="78" t="s">
        <v>40</v>
      </c>
      <c r="B37" s="79" t="s">
        <v>225</v>
      </c>
      <c r="C37" s="80">
        <f>+C38+C39</f>
        <v>0</v>
      </c>
    </row>
    <row r="38" spans="1:3" ht="15.5" x14ac:dyDescent="0.35">
      <c r="A38" s="28" t="s">
        <v>41</v>
      </c>
      <c r="B38" s="31" t="s">
        <v>114</v>
      </c>
      <c r="C38" s="44">
        <v>0</v>
      </c>
    </row>
    <row r="39" spans="1:3" ht="15.5" x14ac:dyDescent="0.35">
      <c r="A39" s="28" t="s">
        <v>42</v>
      </c>
      <c r="B39" s="31" t="s">
        <v>116</v>
      </c>
      <c r="C39" s="44">
        <v>0</v>
      </c>
    </row>
    <row r="40" spans="1:3" ht="15.5" x14ac:dyDescent="0.3">
      <c r="A40" s="78" t="s">
        <v>43</v>
      </c>
      <c r="B40" s="79" t="s">
        <v>228</v>
      </c>
      <c r="C40" s="80">
        <f>+C41+C42+C43+C45+C44</f>
        <v>0</v>
      </c>
    </row>
    <row r="41" spans="1:3" ht="15.5" x14ac:dyDescent="0.35">
      <c r="A41" s="28" t="s">
        <v>44</v>
      </c>
      <c r="B41" s="31" t="s">
        <v>117</v>
      </c>
      <c r="C41" s="44">
        <v>0</v>
      </c>
    </row>
    <row r="42" spans="1:3" ht="15.5" x14ac:dyDescent="0.35">
      <c r="A42" s="28" t="s">
        <v>45</v>
      </c>
      <c r="B42" s="31" t="s">
        <v>118</v>
      </c>
      <c r="C42" s="44">
        <v>0</v>
      </c>
    </row>
    <row r="43" spans="1:3" ht="15.5" x14ac:dyDescent="0.35">
      <c r="A43" s="28" t="s">
        <v>46</v>
      </c>
      <c r="B43" s="31" t="s">
        <v>229</v>
      </c>
      <c r="C43" s="44">
        <v>0</v>
      </c>
    </row>
    <row r="44" spans="1:3" ht="15.5" x14ac:dyDescent="0.35">
      <c r="A44" s="28" t="s">
        <v>47</v>
      </c>
      <c r="B44" s="31" t="s">
        <v>186</v>
      </c>
      <c r="C44" s="44">
        <v>0</v>
      </c>
    </row>
    <row r="45" spans="1:3" ht="15.5" x14ac:dyDescent="0.35">
      <c r="A45" s="28" t="s">
        <v>48</v>
      </c>
      <c r="B45" s="31" t="s">
        <v>230</v>
      </c>
      <c r="C45" s="44">
        <v>0</v>
      </c>
    </row>
    <row r="46" spans="1:3" ht="15.5" x14ac:dyDescent="0.35">
      <c r="A46" s="88" t="s">
        <v>49</v>
      </c>
      <c r="B46" s="38" t="s">
        <v>194</v>
      </c>
      <c r="C46" s="73">
        <f>+C47+C48+C49+C52</f>
        <v>0</v>
      </c>
    </row>
    <row r="47" spans="1:3" ht="15.5" x14ac:dyDescent="0.3">
      <c r="A47" s="78" t="s">
        <v>50</v>
      </c>
      <c r="B47" s="79" t="s">
        <v>91</v>
      </c>
      <c r="C47" s="80">
        <v>0</v>
      </c>
    </row>
    <row r="48" spans="1:3" ht="15.5" x14ac:dyDescent="0.3">
      <c r="A48" s="86" t="s">
        <v>51</v>
      </c>
      <c r="B48" s="84" t="s">
        <v>92</v>
      </c>
      <c r="C48" s="85">
        <v>0</v>
      </c>
    </row>
    <row r="49" spans="1:3" ht="15.5" x14ac:dyDescent="0.3">
      <c r="A49" s="78" t="s">
        <v>52</v>
      </c>
      <c r="B49" s="79" t="s">
        <v>195</v>
      </c>
      <c r="C49" s="80">
        <f>+C50+C51</f>
        <v>0</v>
      </c>
    </row>
    <row r="50" spans="1:3" ht="15.5" x14ac:dyDescent="0.35">
      <c r="A50" s="28" t="s">
        <v>53</v>
      </c>
      <c r="B50" s="31" t="s">
        <v>160</v>
      </c>
      <c r="C50" s="44">
        <v>0</v>
      </c>
    </row>
    <row r="51" spans="1:3" ht="15.5" x14ac:dyDescent="0.35">
      <c r="A51" s="28" t="s">
        <v>54</v>
      </c>
      <c r="B51" s="31" t="s">
        <v>161</v>
      </c>
      <c r="C51" s="44">
        <v>0</v>
      </c>
    </row>
    <row r="52" spans="1:3" ht="15.5" x14ac:dyDescent="0.35">
      <c r="A52" s="78" t="s">
        <v>55</v>
      </c>
      <c r="B52" s="84" t="s">
        <v>93</v>
      </c>
      <c r="C52" s="87">
        <v>0</v>
      </c>
    </row>
    <row r="53" spans="1:3" ht="15.5" x14ac:dyDescent="0.35">
      <c r="A53" s="34" t="s">
        <v>56</v>
      </c>
      <c r="B53" s="37" t="s">
        <v>196</v>
      </c>
      <c r="C53" s="71">
        <f>+C54+C61</f>
        <v>3876</v>
      </c>
    </row>
    <row r="54" spans="1:3" ht="15.5" x14ac:dyDescent="0.35">
      <c r="A54" s="33" t="s">
        <v>58</v>
      </c>
      <c r="B54" s="38" t="s">
        <v>197</v>
      </c>
      <c r="C54" s="73">
        <f>SUM(C55:C60)</f>
        <v>1682</v>
      </c>
    </row>
    <row r="55" spans="1:3" ht="15.5" x14ac:dyDescent="0.3">
      <c r="A55" s="78" t="s">
        <v>59</v>
      </c>
      <c r="B55" s="79" t="s">
        <v>94</v>
      </c>
      <c r="C55" s="83">
        <v>1682</v>
      </c>
    </row>
    <row r="56" spans="1:3" ht="15.5" x14ac:dyDescent="0.3">
      <c r="A56" s="78" t="s">
        <v>60</v>
      </c>
      <c r="B56" s="79" t="s">
        <v>57</v>
      </c>
      <c r="C56" s="80">
        <v>0</v>
      </c>
    </row>
    <row r="57" spans="1:3" ht="15.5" x14ac:dyDescent="0.3">
      <c r="A57" s="78" t="s">
        <v>144</v>
      </c>
      <c r="B57" s="79" t="s">
        <v>134</v>
      </c>
      <c r="C57" s="80">
        <v>0</v>
      </c>
    </row>
    <row r="58" spans="1:3" ht="15.5" x14ac:dyDescent="0.3">
      <c r="A58" s="78" t="s">
        <v>61</v>
      </c>
      <c r="B58" s="79" t="s">
        <v>90</v>
      </c>
      <c r="C58" s="80">
        <v>0</v>
      </c>
    </row>
    <row r="59" spans="1:3" ht="15.5" x14ac:dyDescent="0.3">
      <c r="A59" s="78" t="s">
        <v>62</v>
      </c>
      <c r="B59" s="79" t="s">
        <v>166</v>
      </c>
      <c r="C59" s="80">
        <v>0</v>
      </c>
    </row>
    <row r="60" spans="1:3" ht="15.5" x14ac:dyDescent="0.3">
      <c r="A60" s="78" t="s">
        <v>63</v>
      </c>
      <c r="B60" s="79" t="s">
        <v>95</v>
      </c>
      <c r="C60" s="80">
        <v>0</v>
      </c>
    </row>
    <row r="61" spans="1:3" ht="15.5" x14ac:dyDescent="0.35">
      <c r="A61" s="33" t="s">
        <v>64</v>
      </c>
      <c r="B61" s="38" t="s">
        <v>198</v>
      </c>
      <c r="C61" s="73">
        <f>+C62+C67+C68+C69+C70+C74</f>
        <v>2194</v>
      </c>
    </row>
    <row r="62" spans="1:3" ht="15.5" x14ac:dyDescent="0.3">
      <c r="A62" s="78" t="s">
        <v>65</v>
      </c>
      <c r="B62" s="79" t="s">
        <v>199</v>
      </c>
      <c r="C62" s="80">
        <f>+C63+C64+C65+C66</f>
        <v>0</v>
      </c>
    </row>
    <row r="63" spans="1:3" ht="15.5" x14ac:dyDescent="0.35">
      <c r="A63" s="28" t="s">
        <v>66</v>
      </c>
      <c r="B63" s="30" t="s">
        <v>119</v>
      </c>
      <c r="C63" s="44">
        <v>0</v>
      </c>
    </row>
    <row r="64" spans="1:3" ht="15.5" x14ac:dyDescent="0.35">
      <c r="A64" s="28" t="s">
        <v>67</v>
      </c>
      <c r="B64" s="30" t="s">
        <v>162</v>
      </c>
      <c r="C64" s="44">
        <v>0</v>
      </c>
    </row>
    <row r="65" spans="1:3" ht="15.5" x14ac:dyDescent="0.35">
      <c r="A65" s="28" t="s">
        <v>68</v>
      </c>
      <c r="B65" s="30" t="s">
        <v>120</v>
      </c>
      <c r="C65" s="44">
        <v>0</v>
      </c>
    </row>
    <row r="66" spans="1:3" ht="15.5" x14ac:dyDescent="0.35">
      <c r="A66" s="28" t="s">
        <v>69</v>
      </c>
      <c r="B66" s="30" t="s">
        <v>226</v>
      </c>
      <c r="C66" s="44">
        <v>0</v>
      </c>
    </row>
    <row r="67" spans="1:3" ht="15.5" x14ac:dyDescent="0.3">
      <c r="A67" s="78" t="s">
        <v>70</v>
      </c>
      <c r="B67" s="79" t="s">
        <v>165</v>
      </c>
      <c r="C67" s="80">
        <v>0</v>
      </c>
    </row>
    <row r="68" spans="1:3" ht="15.5" x14ac:dyDescent="0.3">
      <c r="A68" s="78" t="s">
        <v>71</v>
      </c>
      <c r="B68" s="79" t="s">
        <v>96</v>
      </c>
      <c r="C68" s="80">
        <v>0</v>
      </c>
    </row>
    <row r="69" spans="1:3" ht="15.5" x14ac:dyDescent="0.3">
      <c r="A69" s="78" t="s">
        <v>72</v>
      </c>
      <c r="B69" s="79" t="s">
        <v>97</v>
      </c>
      <c r="C69" s="80">
        <v>1900</v>
      </c>
    </row>
    <row r="70" spans="1:3" ht="15.5" x14ac:dyDescent="0.3">
      <c r="A70" s="78" t="s">
        <v>73</v>
      </c>
      <c r="B70" s="79" t="s">
        <v>200</v>
      </c>
      <c r="C70" s="80">
        <f>+C71+C72+C73</f>
        <v>0</v>
      </c>
    </row>
    <row r="71" spans="1:3" ht="15.5" x14ac:dyDescent="0.35">
      <c r="A71" s="28" t="s">
        <v>74</v>
      </c>
      <c r="B71" s="30" t="s">
        <v>121</v>
      </c>
      <c r="C71" s="44">
        <v>0</v>
      </c>
    </row>
    <row r="72" spans="1:3" ht="15.5" x14ac:dyDescent="0.35">
      <c r="A72" s="28" t="s">
        <v>75</v>
      </c>
      <c r="B72" s="30" t="s">
        <v>122</v>
      </c>
      <c r="C72" s="44">
        <v>0</v>
      </c>
    </row>
    <row r="73" spans="1:3" ht="15.5" x14ac:dyDescent="0.35">
      <c r="A73" s="28" t="s">
        <v>76</v>
      </c>
      <c r="B73" s="30" t="s">
        <v>123</v>
      </c>
      <c r="C73" s="44">
        <v>0</v>
      </c>
    </row>
    <row r="74" spans="1:3" ht="15.5" x14ac:dyDescent="0.3">
      <c r="A74" s="78" t="s">
        <v>77</v>
      </c>
      <c r="B74" s="79" t="s">
        <v>98</v>
      </c>
      <c r="C74" s="80">
        <v>294</v>
      </c>
    </row>
    <row r="75" spans="1:3" ht="15.5" x14ac:dyDescent="0.35">
      <c r="A75" s="34" t="s">
        <v>78</v>
      </c>
      <c r="B75" s="37" t="s">
        <v>201</v>
      </c>
      <c r="C75" s="71">
        <f>+C76+C77+C78+C79</f>
        <v>0</v>
      </c>
    </row>
    <row r="76" spans="1:3" ht="15.5" x14ac:dyDescent="0.35">
      <c r="A76" s="33" t="s">
        <v>124</v>
      </c>
      <c r="B76" s="38" t="s">
        <v>99</v>
      </c>
      <c r="C76" s="73">
        <v>0</v>
      </c>
    </row>
    <row r="77" spans="1:3" ht="15.5" x14ac:dyDescent="0.35">
      <c r="A77" s="33" t="s">
        <v>125</v>
      </c>
      <c r="B77" s="38" t="s">
        <v>208</v>
      </c>
      <c r="C77" s="73">
        <v>0</v>
      </c>
    </row>
    <row r="78" spans="1:3" ht="15.5" x14ac:dyDescent="0.35">
      <c r="A78" s="33" t="s">
        <v>133</v>
      </c>
      <c r="B78" s="38" t="s">
        <v>167</v>
      </c>
      <c r="C78" s="73">
        <v>0</v>
      </c>
    </row>
    <row r="79" spans="1:3" ht="15.5" x14ac:dyDescent="0.35">
      <c r="A79" s="33" t="s">
        <v>135</v>
      </c>
      <c r="B79" s="38" t="s">
        <v>100</v>
      </c>
      <c r="C79" s="73">
        <v>0</v>
      </c>
    </row>
    <row r="80" spans="1:3" ht="15.5" x14ac:dyDescent="0.35">
      <c r="A80" s="34" t="s">
        <v>136</v>
      </c>
      <c r="B80" s="37" t="s">
        <v>202</v>
      </c>
      <c r="C80" s="71">
        <f>+C81+C82</f>
        <v>0</v>
      </c>
    </row>
    <row r="81" spans="1:3" ht="15.5" x14ac:dyDescent="0.35">
      <c r="A81" s="33" t="s">
        <v>141</v>
      </c>
      <c r="B81" s="38" t="s">
        <v>163</v>
      </c>
      <c r="C81" s="73">
        <v>0</v>
      </c>
    </row>
    <row r="82" spans="1:3" ht="15.5" x14ac:dyDescent="0.35">
      <c r="A82" s="33" t="s">
        <v>190</v>
      </c>
      <c r="B82" s="38" t="s">
        <v>164</v>
      </c>
      <c r="C82" s="73">
        <v>0</v>
      </c>
    </row>
    <row r="83" spans="1:3" ht="15.5" x14ac:dyDescent="0.35">
      <c r="A83" s="34" t="s">
        <v>191</v>
      </c>
      <c r="B83" s="37" t="s">
        <v>137</v>
      </c>
      <c r="C83" s="71">
        <v>0</v>
      </c>
    </row>
    <row r="84" spans="1:3" ht="15.5" x14ac:dyDescent="0.35">
      <c r="A84" s="34" t="s">
        <v>192</v>
      </c>
      <c r="B84" s="37" t="s">
        <v>227</v>
      </c>
      <c r="C84" s="71">
        <v>0</v>
      </c>
    </row>
    <row r="85" spans="1:3" ht="15.5" x14ac:dyDescent="0.35">
      <c r="A85" s="34" t="s">
        <v>193</v>
      </c>
      <c r="B85" s="37" t="s">
        <v>153</v>
      </c>
      <c r="C85" s="71"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8</vt:i4>
      </vt:variant>
    </vt:vector>
  </HeadingPairs>
  <TitlesOfParts>
    <vt:vector size="14" baseType="lpstr">
      <vt:lpstr>fedlap</vt:lpstr>
      <vt:lpstr>Összegző</vt:lpstr>
      <vt:lpstr>Bevételek</vt:lpstr>
      <vt:lpstr>Költségek</vt:lpstr>
      <vt:lpstr>Titkárság költségei</vt:lpstr>
      <vt:lpstr>Pályázatok költségei</vt:lpstr>
      <vt:lpstr>Költségek!Nyomtatási_cím</vt:lpstr>
      <vt:lpstr>'Pályázatok költségei'!Nyomtatási_cím</vt:lpstr>
      <vt:lpstr>'Titkárság költségei'!Nyomtatási_cím</vt:lpstr>
      <vt:lpstr>Bevételek!Nyomtatási_terület</vt:lpstr>
      <vt:lpstr>fedlap!Nyomtatási_terület</vt:lpstr>
      <vt:lpstr>Költségek!Nyomtatási_terület</vt:lpstr>
      <vt:lpstr>'Pályázatok költségei'!Nyomtatási_terület</vt:lpstr>
      <vt:lpstr>'Titkárság költségei'!Nyomtatási_terület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Kézdi Árpád Dr.</dc:creator>
  <cp:lastModifiedBy>Dr. Gyergyák Ferenc</cp:lastModifiedBy>
  <cp:lastPrinted>2019-01-23T13:26:19Z</cp:lastPrinted>
  <dcterms:created xsi:type="dcterms:W3CDTF">1998-12-22T17:08:32Z</dcterms:created>
  <dcterms:modified xsi:type="dcterms:W3CDTF">2020-05-17T14:58:11Z</dcterms:modified>
</cp:coreProperties>
</file>